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mc:AlternateContent xmlns:mc="http://schemas.openxmlformats.org/markup-compatibility/2006">
    <mc:Choice Requires="x15">
      <x15ac:absPath xmlns:x15ac="http://schemas.microsoft.com/office/spreadsheetml/2010/11/ac" url="https://keyeracorp-my.sharepoint.com/personal/alana_julius_keyera_com/Documents/ESG Report/"/>
    </mc:Choice>
  </mc:AlternateContent>
  <xr:revisionPtr revIDLastSave="0" documentId="8_{C98B5F49-F59C-4746-8E9D-9BA772E111CF}" xr6:coauthVersionLast="47" xr6:coauthVersionMax="47" xr10:uidLastSave="{00000000-0000-0000-0000-000000000000}"/>
  <bookViews>
    <workbookView xWindow="-28920" yWindow="-90" windowWidth="29040" windowHeight="15840" tabRatio="620" xr2:uid="{00000000-000D-0000-FFFF-FFFF00000000}"/>
  </bookViews>
  <sheets>
    <sheet name="Performance Summary" sheetId="59" r:id="rId1"/>
    <sheet name="Definitions &amp; Footnotes" sheetId="60" r:id="rId2"/>
    <sheet name="2019 Spills Data" sheetId="49" state="hidden" r:id="rId3"/>
    <sheet name="Integrity Data" sheetId="50" state="hidden" r:id="rId4"/>
  </sheets>
  <externalReferences>
    <externalReference r:id="rId5"/>
  </externalReferences>
  <definedNames>
    <definedName name="Agency">'[1]Agency List'!$A$1:$A$17</definedName>
    <definedName name="Business">'[1]Business List'!$A$1:$A$4</definedName>
    <definedName name="Facility">'[1]Facility List'!$A$1:$A$39</definedName>
    <definedName name="_xlnm.Print_Area" localSheetId="0">'Performance Summary'!$A$1:$J$114</definedName>
    <definedName name="Quarter">'[1]Quarter List'!$A$1:$A$4</definedName>
    <definedName name="Type">'[1]Type List'!$A$1:$A$13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4" i="59" l="1"/>
  <c r="H73" i="59"/>
  <c r="H72" i="59"/>
  <c r="H71" i="59"/>
  <c r="H44" i="59"/>
  <c r="G44" i="59"/>
  <c r="F44" i="59"/>
  <c r="E44" i="59"/>
  <c r="D44" i="59"/>
  <c r="I39" i="59"/>
  <c r="I38" i="59"/>
  <c r="I37" i="59"/>
  <c r="I36" i="59"/>
  <c r="I35" i="59"/>
  <c r="H31" i="59"/>
  <c r="G31" i="59"/>
  <c r="H30" i="59"/>
  <c r="G30" i="59"/>
  <c r="F30" i="59"/>
  <c r="H29" i="59"/>
  <c r="G29" i="59"/>
  <c r="F29" i="59"/>
  <c r="H12" i="59"/>
  <c r="G12" i="59"/>
  <c r="F12" i="59"/>
  <c r="E12" i="59"/>
  <c r="D12" i="59"/>
  <c r="F7" i="59"/>
  <c r="E7" i="59"/>
  <c r="D7" i="59"/>
  <c r="W4" i="49" l="1"/>
  <c r="X19" i="49"/>
  <c r="X18" i="49"/>
  <c r="X17" i="49"/>
  <c r="X16" i="49"/>
  <c r="X15" i="49"/>
  <c r="X20" i="49"/>
  <c r="W19" i="49"/>
  <c r="W18" i="49"/>
  <c r="W17" i="49"/>
  <c r="W16" i="49"/>
  <c r="W15" i="49"/>
  <c r="X13" i="49"/>
  <c r="X12" i="49"/>
  <c r="X11" i="49"/>
  <c r="X14" i="49"/>
  <c r="W11" i="49"/>
  <c r="W13" i="49"/>
  <c r="W12" i="49"/>
  <c r="W14" i="49"/>
  <c r="X9" i="49"/>
  <c r="X8" i="49"/>
  <c r="X7" i="49"/>
  <c r="X6" i="49"/>
  <c r="X4" i="49"/>
  <c r="X10" i="49"/>
  <c r="X2" i="49"/>
  <c r="W2" i="49"/>
  <c r="W9" i="49"/>
  <c r="W8" i="49"/>
  <c r="W7" i="49"/>
  <c r="W6" i="49"/>
  <c r="M10" i="49"/>
  <c r="AC13" i="49"/>
  <c r="W10" i="49"/>
  <c r="W20" i="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Watson</author>
  </authors>
  <commentList>
    <comment ref="B89" authorId="0" shapeId="0" xr:uid="{E510B00B-D537-45F9-9276-EC7061E683B5}">
      <text>
        <r>
          <rPr>
            <sz val="9"/>
            <color indexed="81"/>
            <rFont val="Tahoma"/>
            <family val="2"/>
          </rPr>
          <t xml:space="preserve">These figures are as of June 2022, reflecting the appointment of Isabelle Brasard
</t>
        </r>
      </text>
    </comment>
  </commentList>
</comments>
</file>

<file path=xl/sharedStrings.xml><?xml version="1.0" encoding="utf-8"?>
<sst xmlns="http://schemas.openxmlformats.org/spreadsheetml/2006/main" count="673" uniqueCount="326">
  <si>
    <t>Definitions/Notes</t>
  </si>
  <si>
    <t>Unit</t>
  </si>
  <si>
    <t>Equity</t>
  </si>
  <si>
    <t>TonnesCO2e</t>
  </si>
  <si>
    <t>tCO2E/m^3</t>
  </si>
  <si>
    <t>Operational</t>
  </si>
  <si>
    <t>EM-MD-110a.1</t>
  </si>
  <si>
    <t>Yes</t>
  </si>
  <si>
    <t>%</t>
  </si>
  <si>
    <t>N/A</t>
  </si>
  <si>
    <t>Tonnes</t>
  </si>
  <si>
    <t>EM-MD-120a.1</t>
  </si>
  <si>
    <r>
      <t>TonnesCO</t>
    </r>
    <r>
      <rPr>
        <vertAlign val="subscript"/>
        <sz val="11"/>
        <rFont val="Calibri"/>
        <family val="2"/>
        <scheme val="minor"/>
      </rPr>
      <t>2</t>
    </r>
    <r>
      <rPr>
        <sz val="11"/>
        <rFont val="Calibri"/>
        <family val="2"/>
        <scheme val="minor"/>
      </rPr>
      <t>e</t>
    </r>
  </si>
  <si>
    <t>Integrity</t>
  </si>
  <si>
    <t>#</t>
  </si>
  <si>
    <t>bbl</t>
  </si>
  <si>
    <r>
      <t>m</t>
    </r>
    <r>
      <rPr>
        <vertAlign val="superscript"/>
        <sz val="11"/>
        <rFont val="Calibri"/>
        <family val="2"/>
        <scheme val="minor"/>
      </rPr>
      <t>3</t>
    </r>
  </si>
  <si>
    <t>Event Month</t>
  </si>
  <si>
    <t>Event Quarter</t>
  </si>
  <si>
    <t>Event Date</t>
  </si>
  <si>
    <t>Facility</t>
  </si>
  <si>
    <t>specific location</t>
  </si>
  <si>
    <t>BU</t>
  </si>
  <si>
    <t>Regulator</t>
  </si>
  <si>
    <t xml:space="preserve">Reportable? </t>
  </si>
  <si>
    <t>Event Description</t>
  </si>
  <si>
    <t>regulator report reference</t>
  </si>
  <si>
    <t>internal / external</t>
  </si>
  <si>
    <t xml:space="preserve">Quantity </t>
  </si>
  <si>
    <t>Units</t>
  </si>
  <si>
    <t>Quantity Release (m3)</t>
  </si>
  <si>
    <t>Substance</t>
  </si>
  <si>
    <t>Released to</t>
  </si>
  <si>
    <t>Onsite / offsite</t>
  </si>
  <si>
    <t>Volume recovered m3</t>
  </si>
  <si>
    <t>legal Location</t>
  </si>
  <si>
    <t>Unusually sensitive area?</t>
  </si>
  <si>
    <t>SASB?</t>
  </si>
  <si>
    <t>BBL</t>
  </si>
  <si>
    <t>BBL recovered</t>
  </si>
  <si>
    <t>CF</t>
  </si>
  <si>
    <t>ote</t>
  </si>
  <si>
    <t>Maximo #</t>
  </si>
  <si>
    <t>Q1</t>
  </si>
  <si>
    <t>Feb</t>
  </si>
  <si>
    <t>Cheecham</t>
  </si>
  <si>
    <t>South Cheecham Rail terminal</t>
  </si>
  <si>
    <t>Transport</t>
  </si>
  <si>
    <t>Transport Canada</t>
  </si>
  <si>
    <t>TDG - Reportable Release (Onsite)</t>
  </si>
  <si>
    <t xml:space="preserve">Third party release of 500 L condensate at the truck rack. Driver failed to follow proper procedures by using non-locking camlock fittings; condensate was sprayed onto the ground and migrated into Pond 1. </t>
  </si>
  <si>
    <t xml:space="preserve">TDG Ref # 18496, AER FIS Ref # 20170712 </t>
  </si>
  <si>
    <t>Keyera</t>
  </si>
  <si>
    <t>m3</t>
  </si>
  <si>
    <t>Condensate</t>
  </si>
  <si>
    <t>Land</t>
  </si>
  <si>
    <t>Onsite</t>
  </si>
  <si>
    <t>03-02-083-06W4M</t>
  </si>
  <si>
    <t xml:space="preserve">no - onsite release </t>
  </si>
  <si>
    <t>y</t>
  </si>
  <si>
    <t>cubic meters to bbl</t>
  </si>
  <si>
    <t>?</t>
  </si>
  <si>
    <t>Mar</t>
  </si>
  <si>
    <t>Nevis</t>
  </si>
  <si>
    <t>G&amp;P</t>
  </si>
  <si>
    <t>AER</t>
  </si>
  <si>
    <t>Reportable Release</t>
  </si>
  <si>
    <t xml:space="preserve">Methanol spill on site when bleed valve on AST was left open spilling 0.8 m3 into containment.  Containment failed causing release to the ground.  Cleanup was completed the same day.  </t>
  </si>
  <si>
    <t>AER Ref # 321951, FIS # 20170869</t>
  </si>
  <si>
    <t>Methanol</t>
  </si>
  <si>
    <t>16-33-038-22W4</t>
  </si>
  <si>
    <t>Y</t>
  </si>
  <si>
    <t>Q2</t>
  </si>
  <si>
    <t>Apr</t>
  </si>
  <si>
    <t>Simonette</t>
  </si>
  <si>
    <t>The sulphur plant incinerator shutdown and eventually depressurized after failed attempts to restart resulting in 48 e3m3 of flaring. After the restart attempts, glycol erupted from the seal pot inspection points on the Heat Medium resulting in 11 m3 of glycol being released.</t>
  </si>
  <si>
    <t>AER Ref # 20171180</t>
  </si>
  <si>
    <t>glycol - not a hydrocarbon, so not counted</t>
  </si>
  <si>
    <t>09-06-063-25W5</t>
  </si>
  <si>
    <t>Q3</t>
  </si>
  <si>
    <t>Jul</t>
  </si>
  <si>
    <t>Brazeau North</t>
  </si>
  <si>
    <t xml:space="preserve">3.15 m3 crude oil released due to line failure on recycle line </t>
  </si>
  <si>
    <t>FIS Ref # 20172121</t>
  </si>
  <si>
    <t>Crude</t>
  </si>
  <si>
    <t>16-35-048-12W5</t>
  </si>
  <si>
    <t>Q4</t>
  </si>
  <si>
    <t>Nov</t>
  </si>
  <si>
    <t>Alberta Transportation</t>
  </si>
  <si>
    <t>Truck driver began to load, noticed Condensate flowing out of "belly box"(Spill containment) .  Driver shut in load line and turned off truck as well and shut in belly valves and the spillage stopped. Put on valve caps (camlock). Control room was notified by area operator  and equipment (Vac truck) called out to clean spill.  Reported at 200 litres.  UN1268 Condensate (Sour – off Spec)</t>
  </si>
  <si>
    <t>TDG Ref #19278</t>
  </si>
  <si>
    <t>Dec</t>
  </si>
  <si>
    <t>MBL</t>
  </si>
  <si>
    <t xml:space="preserve">Compressor 11-16 </t>
  </si>
  <si>
    <t>4m3 of fresh water and 0.8m3 of used oil - Truck driver detergeants from previous washing of building caused foaming in the truck tank when draining floor drain.</t>
  </si>
  <si>
    <t>AER Ref 20173817; TDG Ref # 19412</t>
  </si>
  <si>
    <t>Used Oil</t>
  </si>
  <si>
    <t>11-16-046-06W5</t>
  </si>
  <si>
    <t>Pentane release from a third party truck. ERP to site (valve leak for ~29.5 hours) but remained at a Level 1 (low) during the entire response. The product was off loaded successfully by Dec 21. AER, TDG and Canutec were notified. Total volume of pentane is not confirmed but is likely around 2 m3.</t>
  </si>
  <si>
    <t>CIC#332992, Dangerous Goods ID #19438</t>
  </si>
  <si>
    <t>Pentane</t>
  </si>
  <si>
    <t>ACT/ADT</t>
  </si>
  <si>
    <t>Transport Canada, Alberta Transportation</t>
  </si>
  <si>
    <t>When doing the start of shift checks the Operator noticed a leaking fitting on one of the cars. The CRW condensate had run down the side of the car and into the rack containment. Some of the condensate also sprayed into the ditch, inside of the rack and along the walkway of the rack. Estimate 100 liters were spilled. The spill was deemed reportable so TDG was contacted</t>
  </si>
  <si>
    <t>AER#33459 &amp; TDG 19597. Maximo ID: 10146</t>
  </si>
  <si>
    <t>L</t>
  </si>
  <si>
    <t>03-17-053-23W4M</t>
  </si>
  <si>
    <t>Gilby</t>
  </si>
  <si>
    <t xml:space="preserve">1.5m3 hot oil spill due to seal leak </t>
  </si>
  <si>
    <t>AER Ref # 20181131</t>
  </si>
  <si>
    <t>Oil</t>
  </si>
  <si>
    <t>15-22-040-03W5</t>
  </si>
  <si>
    <t>Sep</t>
  </si>
  <si>
    <t xml:space="preserve">truck overfilled with tank bottoms and condensate (during tank clean). Not sure which truck from that day it was. Impacts in the riprap and the release pond. Expecting all impact to have stayed on site. Potential noncompliance from TDG as classification was inconsistent and no proof of classification was done. </t>
  </si>
  <si>
    <t>AER CIC # 344925 TDG # 20347 Maximo ID: 11615</t>
  </si>
  <si>
    <t>Crude Oil</t>
  </si>
  <si>
    <t>Jan</t>
  </si>
  <si>
    <t>Edmonton Terminal</t>
  </si>
  <si>
    <t>LBU</t>
  </si>
  <si>
    <t xml:space="preserve">Condensate spill – During planned maintenance activities on the FSCS pipeline system, a  nipple on the main inlet pigging valve broke causing an uncontrolled release of condensate into a spill container which overflowed, impacting the surrounding area.  Corporate and field EOC’s were activated, the pipeline depressured and the Keyera spill response team dispatched.  Clean-up is ongoing.  </t>
  </si>
  <si>
    <t>AER Reference No. 20190259.</t>
  </si>
  <si>
    <t>Offsite</t>
  </si>
  <si>
    <t>09-11-056-21W4</t>
  </si>
  <si>
    <t>Yes- Key Wildlife Biodiversity Zone</t>
  </si>
  <si>
    <t>While unhooking an IC8 loaded railcar on track 2 spot 3 operator left liquid valve open on railcar while disconnecting load hose. This is normal practice to ensure the liquid level drains into the rail car to remove the load nipple. The operator received a call on the radio after the load hose was removed and walked away from the rack. He also mistakenly left the vapor line connected to rail car. As a rail car was loading on track 1 spot 3(spot across from track 2 spot 3) the vapor line started to pressure up the railcar that was partially unhooked. This caused the car to release IC8 from the open liquid valve. IC8 flowed into the water drain man way to our lined containment ditches, no IC8 left site.</t>
  </si>
  <si>
    <t>AB. TDG 20857 &amp; AER FIS 2019 0837 Maximo ID: 12921</t>
  </si>
  <si>
    <t>Iso Octane</t>
  </si>
  <si>
    <t>Secondary Containment</t>
  </si>
  <si>
    <t>11-05-053-23W4</t>
  </si>
  <si>
    <t>Wapiti</t>
  </si>
  <si>
    <t>Amine/Sulfinol mix release during startup.   Cleanup is ongoing and no residual impacts are expected to remain once complete.  Revised release estimate resulted in a report to the AER</t>
  </si>
  <si>
    <t>AER, Ref No. 352028</t>
  </si>
  <si>
    <t>Amine</t>
  </si>
  <si>
    <t>03-19-067-07W6</t>
  </si>
  <si>
    <t>Jun</t>
  </si>
  <si>
    <t>While filling the OH tanks in the sales compressor the oil pump was left running, overfilling the tank.  Approximately 4 m3 of oil was released into the building.</t>
  </si>
  <si>
    <t>AER Ref No. 354649</t>
  </si>
  <si>
    <t>Condensate leak of 12 m3 was discovered during operator rounds leaking from the flare Knockout Pump. Release cleanup was coordinated with no adverse effects tothe offsite environment.</t>
  </si>
  <si>
    <t>AER Ref No. 20193735</t>
  </si>
  <si>
    <t>Year-Type of Line</t>
  </si>
  <si>
    <t>Inspection ILI-ML, km</t>
  </si>
  <si>
    <t>Inspection ILI-Mechanical Damage, km</t>
  </si>
  <si>
    <t>Inspection ILI-Crack and Seam Defect, km</t>
  </si>
  <si>
    <t>Inspection ILI-Other, km</t>
  </si>
  <si>
    <t>Inspection Pressure test, km</t>
  </si>
  <si>
    <t>Inspection ECDA, km</t>
  </si>
  <si>
    <t>Total Length, km (reportable to SASB)</t>
  </si>
  <si>
    <t>Gas</t>
  </si>
  <si>
    <t>Hazardous Liquid</t>
  </si>
  <si>
    <t>Grand Total</t>
  </si>
  <si>
    <t>ILI for Corrosion %</t>
  </si>
  <si>
    <t>ILI for Mechical damage %</t>
  </si>
  <si>
    <t>ILI for Crack and Seam Defects %</t>
  </si>
  <si>
    <t>ILI for other %</t>
  </si>
  <si>
    <t>Inspection by All types of ILIs %</t>
  </si>
  <si>
    <t xml:space="preserve"> Pressure Test %</t>
  </si>
  <si>
    <t>ECDA %</t>
  </si>
  <si>
    <t>Overall Inspected %</t>
  </si>
  <si>
    <t>EM-MD-540a.1</t>
  </si>
  <si>
    <t>Reliability across all operated gas plants (including scheduled outages and turnarounds)</t>
  </si>
  <si>
    <t>Number of motor vehicle incidents / 1,000,000 km (over $2,000 in damage) or a police report</t>
  </si>
  <si>
    <t>Employee TRIF</t>
  </si>
  <si>
    <t>Contractor TRIF</t>
  </si>
  <si>
    <t>Employee LTIF</t>
  </si>
  <si>
    <t>Contractor LTIF</t>
  </si>
  <si>
    <t>Employee volunteering during working hours</t>
  </si>
  <si>
    <t>EM-MD-520a.1</t>
  </si>
  <si>
    <t>Say on Pay</t>
  </si>
  <si>
    <t xml:space="preserve">Funds from operations </t>
  </si>
  <si>
    <t>Payout ratio</t>
  </si>
  <si>
    <t>Spills &amp; environmental management</t>
  </si>
  <si>
    <t>Volume of spilled hydrocarbons removed from the environment through short-term spill response activities.</t>
  </si>
  <si>
    <t>Refers to workplace death involving an employee or contractor.</t>
  </si>
  <si>
    <t>$</t>
  </si>
  <si>
    <t xml:space="preserve">Percentage of direct GHG emissions covered under regulatory programs  </t>
  </si>
  <si>
    <t xml:space="preserve">Emissions </t>
  </si>
  <si>
    <t>Water</t>
  </si>
  <si>
    <t>Waste</t>
  </si>
  <si>
    <t>Safety of people &amp; operations</t>
  </si>
  <si>
    <t>People &amp; culture</t>
  </si>
  <si>
    <t>Community &amp; Indigenous engagement</t>
  </si>
  <si>
    <t>Business ethics</t>
  </si>
  <si>
    <t>Percentage of natural gas pipelines inspected</t>
  </si>
  <si>
    <t>Percentage of hazardous liquid pipelines inspected</t>
  </si>
  <si>
    <t>Number of tier 1 &amp; tier 2 incidents/ 1000km</t>
  </si>
  <si>
    <t>Number of recordable injuries x 200,000 / total exposure hours.</t>
  </si>
  <si>
    <t>Number of lost time injuries x 200,000 / total exposure hours.</t>
  </si>
  <si>
    <t>Total employees</t>
  </si>
  <si>
    <t>Percentage of male employees</t>
  </si>
  <si>
    <t>Percentage of female employees</t>
  </si>
  <si>
    <t>Percentage of male executives</t>
  </si>
  <si>
    <t>Percentage of female executives</t>
  </si>
  <si>
    <t>Employees who completed performance reviews</t>
  </si>
  <si>
    <t xml:space="preserve">Community investment spend </t>
  </si>
  <si>
    <t>Thousands of CDN dollars</t>
  </si>
  <si>
    <t>Hours</t>
  </si>
  <si>
    <t xml:space="preserve">Value of employee volunteering during working hours </t>
  </si>
  <si>
    <t>Indigenous communities engaged</t>
  </si>
  <si>
    <t xml:space="preserve">Net earnings </t>
  </si>
  <si>
    <t>Distributable cash flow</t>
  </si>
  <si>
    <t>Number of tier 1 and tier 2 pipeline incidents per 1,000 kilometers (km) of total pipeline length.</t>
  </si>
  <si>
    <t>- In accordance with Canadian securities rules, our Board Chair, Jim Bertram, was considered independent June 1, 2019, following completion of a three-year period since the cessation of his prior role as an executive officer of Keyera.</t>
  </si>
  <si>
    <t>SASB code</t>
  </si>
  <si>
    <t>EM-EP-210a.3</t>
  </si>
  <si>
    <t>EM-RM-320a.1</t>
  </si>
  <si>
    <t>EM-RM-320a.4</t>
  </si>
  <si>
    <t>EM-CM-150a.1</t>
  </si>
  <si>
    <t>EM-CM-150a.5</t>
  </si>
  <si>
    <t>EM-CM-150a.7</t>
  </si>
  <si>
    <t>EM-CM-150a.4</t>
  </si>
  <si>
    <t>EM-EP-140a.1</t>
  </si>
  <si>
    <t>EM-EP-140a.2</t>
  </si>
  <si>
    <t>EM-MD-540a.2</t>
  </si>
  <si>
    <t>EM-MD-160a.4</t>
  </si>
  <si>
    <t>EM-MD-160a.1</t>
  </si>
  <si>
    <t>KEYERA ESG Performance Summary</t>
  </si>
  <si>
    <t>Monetary losses as a result of legal proceedings associated with federal pipeline and storage regulations</t>
  </si>
  <si>
    <t>As of June 2022</t>
  </si>
  <si>
    <t xml:space="preserve">Adjusted EBITDA </t>
  </si>
  <si>
    <t>For details related to Economics and Activity metrics, including the use of “Non-GAAP Measures” such as funds from operations, distributed cash flow, payout ratio and adjusted EBITDA, please refer to Keyera’s 2021 Year End Report dated February 16, 2022, available on SEDAR or www.keyera.com.</t>
  </si>
  <si>
    <r>
      <t xml:space="preserve">Scope 1 GHG emissions </t>
    </r>
    <r>
      <rPr>
        <vertAlign val="superscript"/>
        <sz val="11"/>
        <rFont val="Calibri"/>
        <family val="2"/>
        <scheme val="minor"/>
      </rPr>
      <t>1,2</t>
    </r>
  </si>
  <si>
    <r>
      <t>Emissions performance credits (EPCs)</t>
    </r>
    <r>
      <rPr>
        <vertAlign val="superscript"/>
        <sz val="11"/>
        <rFont val="Calibri"/>
        <family val="2"/>
        <scheme val="minor"/>
      </rPr>
      <t xml:space="preserve"> 7,8</t>
    </r>
  </si>
  <si>
    <r>
      <t xml:space="preserve">Carbon sequestered by acid gas injection </t>
    </r>
    <r>
      <rPr>
        <vertAlign val="superscript"/>
        <sz val="11"/>
        <rFont val="Calibri"/>
        <family val="2"/>
        <scheme val="minor"/>
      </rPr>
      <t>6</t>
    </r>
  </si>
  <si>
    <r>
      <t xml:space="preserve">Particulate matter (PM) </t>
    </r>
    <r>
      <rPr>
        <vertAlign val="superscript"/>
        <sz val="11"/>
        <rFont val="Calibri"/>
        <family val="2"/>
        <scheme val="minor"/>
      </rPr>
      <t>5</t>
    </r>
  </si>
  <si>
    <r>
      <t xml:space="preserve">Volatile organic compounds (VOCs) </t>
    </r>
    <r>
      <rPr>
        <vertAlign val="superscript"/>
        <sz val="11"/>
        <rFont val="Calibri"/>
        <family val="2"/>
        <scheme val="minor"/>
      </rPr>
      <t>1</t>
    </r>
  </si>
  <si>
    <r>
      <t>Nitrogen Oxide (NOx) Emissions (excluding N2O)</t>
    </r>
    <r>
      <rPr>
        <vertAlign val="superscript"/>
        <sz val="11"/>
        <rFont val="Calibri"/>
        <family val="2"/>
        <scheme val="minor"/>
      </rPr>
      <t xml:space="preserve"> 5</t>
    </r>
  </si>
  <si>
    <r>
      <t>Sulfur dioxide (SO2) emissions</t>
    </r>
    <r>
      <rPr>
        <vertAlign val="superscript"/>
        <sz val="11"/>
        <rFont val="Calibri"/>
        <family val="2"/>
        <scheme val="minor"/>
      </rPr>
      <t xml:space="preserve"> 4</t>
    </r>
  </si>
  <si>
    <r>
      <t xml:space="preserve">Percentage methane </t>
    </r>
    <r>
      <rPr>
        <vertAlign val="superscript"/>
        <sz val="11"/>
        <rFont val="Calibri"/>
        <family val="2"/>
        <scheme val="minor"/>
      </rPr>
      <t>1</t>
    </r>
  </si>
  <si>
    <r>
      <t xml:space="preserve">Methane (CH4) emissions </t>
    </r>
    <r>
      <rPr>
        <vertAlign val="superscript"/>
        <sz val="11"/>
        <rFont val="Calibri"/>
        <family val="2"/>
        <scheme val="minor"/>
      </rPr>
      <t>1</t>
    </r>
  </si>
  <si>
    <r>
      <t>Carbon dioxide (CO2) emissions</t>
    </r>
    <r>
      <rPr>
        <vertAlign val="superscript"/>
        <sz val="11"/>
        <rFont val="Calibri"/>
        <family val="2"/>
        <scheme val="minor"/>
      </rPr>
      <t xml:space="preserve"> 1</t>
    </r>
  </si>
  <si>
    <r>
      <t xml:space="preserve">Percentage direct GHG emissions verified by third party </t>
    </r>
    <r>
      <rPr>
        <vertAlign val="superscript"/>
        <sz val="11"/>
        <rFont val="Calibri"/>
        <family val="2"/>
        <scheme val="minor"/>
      </rPr>
      <t>3</t>
    </r>
  </si>
  <si>
    <r>
      <t xml:space="preserve">Scope 1 and 2 GHG emissions intensity </t>
    </r>
    <r>
      <rPr>
        <vertAlign val="superscript"/>
        <sz val="11"/>
        <rFont val="Calibri"/>
        <family val="2"/>
        <scheme val="minor"/>
      </rPr>
      <t>1,2</t>
    </r>
  </si>
  <si>
    <r>
      <t>Scope 1 and 2 GHG emissions</t>
    </r>
    <r>
      <rPr>
        <vertAlign val="superscript"/>
        <sz val="11"/>
        <rFont val="Calibri"/>
        <family val="2"/>
        <scheme val="minor"/>
      </rPr>
      <t xml:space="preserve"> 1,2</t>
    </r>
  </si>
  <si>
    <r>
      <t xml:space="preserve">Scope 2 GHG emissions </t>
    </r>
    <r>
      <rPr>
        <vertAlign val="superscript"/>
        <sz val="11"/>
        <rFont val="Calibri"/>
        <family val="2"/>
        <scheme val="minor"/>
      </rPr>
      <t>1</t>
    </r>
  </si>
  <si>
    <r>
      <t>Scope 1 GHG emissions</t>
    </r>
    <r>
      <rPr>
        <vertAlign val="superscript"/>
        <sz val="11"/>
        <rFont val="Calibri"/>
        <family val="2"/>
        <scheme val="minor"/>
      </rPr>
      <t xml:space="preserve"> 1,2</t>
    </r>
  </si>
  <si>
    <r>
      <t>Scope 1 and 2 GHG emissions intensity</t>
    </r>
    <r>
      <rPr>
        <vertAlign val="superscript"/>
        <sz val="11"/>
        <rFont val="Calibri"/>
        <family val="2"/>
        <scheme val="minor"/>
      </rPr>
      <t xml:space="preserve"> 1,2</t>
    </r>
  </si>
  <si>
    <r>
      <t xml:space="preserve">Scope 1 and 2 GHG emissions </t>
    </r>
    <r>
      <rPr>
        <vertAlign val="superscript"/>
        <sz val="11"/>
        <rFont val="Calibri"/>
        <family val="2"/>
        <scheme val="minor"/>
      </rPr>
      <t>1,2</t>
    </r>
  </si>
  <si>
    <r>
      <t>Scope 2 GHG emissions</t>
    </r>
    <r>
      <rPr>
        <vertAlign val="superscript"/>
        <sz val="11"/>
        <rFont val="Calibri"/>
        <family val="2"/>
        <scheme val="minor"/>
      </rPr>
      <t xml:space="preserve"> 1</t>
    </r>
  </si>
  <si>
    <t xml:space="preserve">Volumes in the Artic </t>
  </si>
  <si>
    <r>
      <t xml:space="preserve">Significant environmental Fines </t>
    </r>
    <r>
      <rPr>
        <vertAlign val="superscript"/>
        <sz val="11"/>
        <color theme="1"/>
        <rFont val="Calibri"/>
        <family val="2"/>
        <scheme val="minor"/>
      </rPr>
      <t>9</t>
    </r>
  </si>
  <si>
    <r>
      <t xml:space="preserve">Number of hydrocarbon spills </t>
    </r>
    <r>
      <rPr>
        <vertAlign val="superscript"/>
        <sz val="11"/>
        <color theme="1"/>
        <rFont val="Calibri"/>
        <family val="2"/>
        <scheme val="minor"/>
      </rPr>
      <t>10</t>
    </r>
  </si>
  <si>
    <r>
      <t xml:space="preserve">Aggregate volume of hydrocarbon spills </t>
    </r>
    <r>
      <rPr>
        <vertAlign val="superscript"/>
        <sz val="11"/>
        <color theme="1"/>
        <rFont val="Calibri"/>
        <family val="2"/>
        <scheme val="minor"/>
      </rPr>
      <t>10</t>
    </r>
  </si>
  <si>
    <r>
      <t xml:space="preserve">Volumes recovered </t>
    </r>
    <r>
      <rPr>
        <vertAlign val="superscript"/>
        <sz val="11"/>
        <color theme="1"/>
        <rFont val="Calibri"/>
        <family val="2"/>
        <scheme val="minor"/>
      </rPr>
      <t>11</t>
    </r>
  </si>
  <si>
    <r>
      <t>Volumes in unusually sensitive areas</t>
    </r>
    <r>
      <rPr>
        <vertAlign val="superscript"/>
        <sz val="11"/>
        <color rgb="FF000000"/>
        <rFont val="Calibri"/>
        <family val="2"/>
      </rPr>
      <t xml:space="preserve"> 12</t>
    </r>
  </si>
  <si>
    <r>
      <t xml:space="preserve">Gas plant reliability </t>
    </r>
    <r>
      <rPr>
        <vertAlign val="superscript"/>
        <sz val="11"/>
        <color theme="1"/>
        <rFont val="Calibri"/>
        <family val="2"/>
        <scheme val="minor"/>
      </rPr>
      <t>15</t>
    </r>
  </si>
  <si>
    <r>
      <t xml:space="preserve">Pipeline incident ratio for tier 1 and tier 2 incidents </t>
    </r>
    <r>
      <rPr>
        <vertAlign val="superscript"/>
        <sz val="11"/>
        <color theme="1"/>
        <rFont val="Calibri"/>
        <family val="2"/>
        <scheme val="minor"/>
      </rPr>
      <t xml:space="preserve">14 </t>
    </r>
  </si>
  <si>
    <r>
      <t xml:space="preserve">Number of tier 1 and tier 2 pipeline incidents </t>
    </r>
    <r>
      <rPr>
        <vertAlign val="superscript"/>
        <sz val="11"/>
        <color theme="1"/>
        <rFont val="Calibri"/>
        <family val="2"/>
        <scheme val="minor"/>
      </rPr>
      <t>13</t>
    </r>
  </si>
  <si>
    <t xml:space="preserve">Only includes limited U.S. operations data for 2017.
</t>
  </si>
  <si>
    <t>2020 and 2019 figures have been updated as a result of recalculations and data  availability.</t>
  </si>
  <si>
    <t>In 2021, we improved our percent verification calculation and as a result the 2020 figure has been updated.</t>
  </si>
  <si>
    <t>Keyera generated more EPCs in 2021 as a result of decreasing GHG emissions intensity, which was primarily due to the Gathering &amp; Processing optimization efforts that took place between 2019 and 2021.</t>
  </si>
  <si>
    <t>Figure previously stated for 2020 has been updated as a result of improved accounting for formation CO2.</t>
  </si>
  <si>
    <t>2017-2019 figures do not include U.S. operations.</t>
  </si>
  <si>
    <t>Sulfur oxides are expressed as SO2. Figures do not include SO2 emissions from U.S. operations as those are not material.</t>
  </si>
  <si>
    <t xml:space="preserve">Refers to Alberta government-issued Emissions Performance Credits (EPCs). The figure for 2021 reflects submitted EPCs that are still pending regulatory approval.
</t>
  </si>
  <si>
    <t>KEYERA ESG Performance Summary - Definitions &amp; Footnotes</t>
  </si>
  <si>
    <t>Unusually sensitive areas are identified in Canada as watercourses, waterbodies, or wetlands regulated under provincial water legislation; Alberta Environment and Parks key wildlife layer mapping; Federal Aquatic Critical
Habitat areas; Federal Emergency Order Habitat areas; Alberta Conservation Information Management System element occurrence and protected areas; Alberta Historical Resource Values. In the U.S., unusually sensitive areas
are identified by the National Pipeline Mapping System of the Office of Pipeline Safety.</t>
  </si>
  <si>
    <t>Keyera aligns with the International Petroleum Industry Environmental Conservation Association (IPIECA) definition of a hydrocarbon liquid as crude oil, condensate, and petroleum-related products containing hydrocarbons that are used or manufactured. This would include gasoline, residuals, distillates, lubricants, kerosene, refinery petroleum-derivatives, non-aqueous drilling fluids and oil fuels, and does not include chemicals, aqueous-based drilling fluids, produced water, and other process-related non-hydrocarbons.</t>
  </si>
  <si>
    <t xml:space="preserve">Defined as a penalty of more than $10,000 USD.
</t>
  </si>
  <si>
    <t>Keyera aligns our definition of a pipeline incident with American Petroleum Institute (API) definitions for Process Safety Events (liquids and liquids systems). Tier 1 events are unplanned and/or uncontrolled commodity releases that result in either significant consequences and/or higher release volumes as defined by API. These types of events could result in a lost-time injury or fatality, an officially declared community evacuation or shelter in place, a fire, or an explosion. Tier 2 events are incidents that result in a recordable injury, minor fire, or explosion with little to no damage or minor volume release.</t>
  </si>
  <si>
    <r>
      <t xml:space="preserve">Percentage of water recycled or reused </t>
    </r>
    <r>
      <rPr>
        <vertAlign val="superscript"/>
        <sz val="11"/>
        <rFont val="Calibri"/>
        <family val="2"/>
        <scheme val="minor"/>
      </rPr>
      <t>22</t>
    </r>
  </si>
  <si>
    <r>
      <t xml:space="preserve">Fresh water consumed </t>
    </r>
    <r>
      <rPr>
        <vertAlign val="superscript"/>
        <sz val="11"/>
        <rFont val="Calibri"/>
        <family val="2"/>
        <scheme val="minor"/>
      </rPr>
      <t>21</t>
    </r>
  </si>
  <si>
    <r>
      <t>Water discharged</t>
    </r>
    <r>
      <rPr>
        <vertAlign val="superscript"/>
        <sz val="11"/>
        <rFont val="Calibri"/>
        <family val="2"/>
        <scheme val="minor"/>
      </rPr>
      <t xml:space="preserve"> 20</t>
    </r>
  </si>
  <si>
    <r>
      <t xml:space="preserve">Project water withdrawal </t>
    </r>
    <r>
      <rPr>
        <vertAlign val="superscript"/>
        <sz val="11"/>
        <rFont val="Calibri"/>
        <family val="2"/>
        <scheme val="minor"/>
      </rPr>
      <t>19</t>
    </r>
  </si>
  <si>
    <r>
      <t>Operational water withdrawal</t>
    </r>
    <r>
      <rPr>
        <vertAlign val="superscript"/>
        <sz val="11"/>
        <rFont val="Calibri"/>
        <family val="2"/>
        <scheme val="minor"/>
      </rPr>
      <t xml:space="preserve"> 18</t>
    </r>
  </si>
  <si>
    <r>
      <t xml:space="preserve">Total water withdrawal </t>
    </r>
    <r>
      <rPr>
        <vertAlign val="superscript"/>
        <sz val="11"/>
        <rFont val="Calibri"/>
        <family val="2"/>
        <scheme val="minor"/>
      </rPr>
      <t>17</t>
    </r>
  </si>
  <si>
    <r>
      <t xml:space="preserve">Percentage of water from water scarce areas </t>
    </r>
    <r>
      <rPr>
        <vertAlign val="superscript"/>
        <sz val="11"/>
        <color theme="1"/>
        <rFont val="Calibri"/>
        <family val="2"/>
        <scheme val="minor"/>
      </rPr>
      <t>16</t>
    </r>
  </si>
  <si>
    <t>Calculated as: (Total water recycled and reused / (total water recycled and reused + total water withdrawals)) x 100</t>
  </si>
  <si>
    <t>Water scarcity areas are defined as watersheds with an overall water risk rating of 3 to 5 as per WRI Aqueduct Water Atlas with oil and gas weighting 16 scheme applied.</t>
  </si>
  <si>
    <t>Water withdrawn from the environment via use of a regulatory authorization (e.g., Water Act License, Temporary Diversion License or authorized under EPEA approval). Sources include, but are not limited to, dugout, lake, wetland, watercourse, reservoir, ground water. Metric also includes routine/permanent water withdrawn from municipal waterworks for industrial purposes.</t>
  </si>
  <si>
    <t>Water withdrawn as a result of routine operations.</t>
  </si>
  <si>
    <t>Water withdrawn as a result of a short-term activity or project that is not representative of water usage during routine operations. Examples may include asset construction (pipeline, facility wellsite), cavern development, asset
decommissioning, or deconstruction.</t>
  </si>
  <si>
    <t>Water sources identified in “total water withdrawn” footnote which are then discharged to the natural environment. Does not include water sent to injection wells or third-party disposal (reported under waste), discharge of industry runoff/stormwater, or evaporated volumes.</t>
  </si>
  <si>
    <t>Fresh water drawn from surface water or groundwater. Does not include brackish ground water or water from municipal licenses.</t>
  </si>
  <si>
    <r>
      <t xml:space="preserve">Total waste </t>
    </r>
    <r>
      <rPr>
        <vertAlign val="superscript"/>
        <sz val="11"/>
        <rFont val="Calibri"/>
        <family val="2"/>
        <scheme val="minor"/>
      </rPr>
      <t>23</t>
    </r>
  </si>
  <si>
    <r>
      <t xml:space="preserve">Total hazardous waste </t>
    </r>
    <r>
      <rPr>
        <vertAlign val="superscript"/>
        <sz val="11"/>
        <rFont val="Calibri"/>
        <family val="2"/>
        <scheme val="minor"/>
      </rPr>
      <t>24</t>
    </r>
  </si>
  <si>
    <r>
      <t>Total non-hazardous waste</t>
    </r>
    <r>
      <rPr>
        <vertAlign val="superscript"/>
        <sz val="11"/>
        <rFont val="Calibri"/>
        <family val="2"/>
        <scheme val="minor"/>
      </rPr>
      <t xml:space="preserve"> 24</t>
    </r>
  </si>
  <si>
    <r>
      <t xml:space="preserve">Total solid waste </t>
    </r>
    <r>
      <rPr>
        <vertAlign val="superscript"/>
        <sz val="11"/>
        <rFont val="Calibri"/>
        <family val="2"/>
        <scheme val="minor"/>
      </rPr>
      <t>25</t>
    </r>
  </si>
  <si>
    <r>
      <t>Total liquid waste</t>
    </r>
    <r>
      <rPr>
        <vertAlign val="superscript"/>
        <sz val="11"/>
        <rFont val="Calibri"/>
        <family val="2"/>
        <scheme val="minor"/>
      </rPr>
      <t xml:space="preserve"> 26</t>
    </r>
  </si>
  <si>
    <r>
      <t xml:space="preserve">Percentage waste recycled/reused/treated </t>
    </r>
    <r>
      <rPr>
        <vertAlign val="superscript"/>
        <sz val="11"/>
        <rFont val="Calibri"/>
        <family val="2"/>
        <scheme val="minor"/>
      </rPr>
      <t>27</t>
    </r>
  </si>
  <si>
    <t>Waste is defined as an unwanted substance or mixture of substances that results from the construction, operation, abandonment, or reclamation of a facility, well site, pipeline or related infrastructure, equipment, and activities.</t>
  </si>
  <si>
    <t>Hazardous and non-hazardous waste is as defined by local jurisdiction where the waste is generated.</t>
  </si>
  <si>
    <t xml:space="preserve">Liquid physical state wastes, sludges, emulsions, or liquid impacted wastes. Does not include gaseous or solid waste.
</t>
  </si>
  <si>
    <t xml:space="preserve">Liquid physical state wastes, sludges, emulsions, or liquid impacted wastes. Does not include gaseous or solid waste. </t>
  </si>
  <si>
    <t>Product that was reused, recycled, or treated to reduce the hazard of the waste. Does not include waste that is stored or incinerated, nor does it include waste from remediated in situ, brines injected as part of salt cavern storage, or produced water used for enhanced oil recovery.</t>
  </si>
  <si>
    <r>
      <t xml:space="preserve">Fatalities </t>
    </r>
    <r>
      <rPr>
        <vertAlign val="superscript"/>
        <sz val="11"/>
        <color rgb="FF231F20"/>
        <rFont val="Calibri"/>
        <family val="2"/>
        <scheme val="minor"/>
      </rPr>
      <t>28</t>
    </r>
  </si>
  <si>
    <r>
      <t xml:space="preserve">Combined employee and contractor Total Recordable Injury Frequency (TRIF) </t>
    </r>
    <r>
      <rPr>
        <vertAlign val="superscript"/>
        <sz val="11"/>
        <color theme="1"/>
        <rFont val="Calibri"/>
        <family val="2"/>
        <scheme val="minor"/>
      </rPr>
      <t>29</t>
    </r>
  </si>
  <si>
    <r>
      <t xml:space="preserve">Combined employee and contractor Lost Time Injury Frequency (LTIF) </t>
    </r>
    <r>
      <rPr>
        <vertAlign val="superscript"/>
        <sz val="11"/>
        <color theme="1"/>
        <rFont val="Calibri"/>
        <family val="2"/>
        <scheme val="minor"/>
      </rPr>
      <t>30</t>
    </r>
  </si>
  <si>
    <r>
      <t xml:space="preserve">Employee Motor Vehicle Incident Frequency (MVIF) </t>
    </r>
    <r>
      <rPr>
        <vertAlign val="superscript"/>
        <sz val="11"/>
        <color rgb="FF231F20"/>
        <rFont val="Calibri"/>
        <family val="2"/>
        <scheme val="minor"/>
      </rPr>
      <t>31</t>
    </r>
  </si>
  <si>
    <r>
      <t xml:space="preserve">Number of Emergency Response Trainings/Drills </t>
    </r>
    <r>
      <rPr>
        <vertAlign val="superscript"/>
        <sz val="11"/>
        <color theme="1"/>
        <rFont val="Calibri"/>
        <family val="2"/>
        <scheme val="minor"/>
      </rPr>
      <t>32</t>
    </r>
  </si>
  <si>
    <t>Number of motor vehicle incidents / 1,000,000 km (over $2,000 in damage or police report filed).</t>
  </si>
  <si>
    <t>Full-scale exercises, tabletop exercises, training, and refresher courses.</t>
  </si>
  <si>
    <r>
      <t xml:space="preserve">Percentage of female leaders </t>
    </r>
    <r>
      <rPr>
        <vertAlign val="superscript"/>
        <sz val="11"/>
        <color rgb="FF231F20"/>
        <rFont val="Calibri"/>
        <family val="2"/>
        <scheme val="minor"/>
      </rPr>
      <t>33</t>
    </r>
  </si>
  <si>
    <r>
      <t>Percentage of male leaders</t>
    </r>
    <r>
      <rPr>
        <vertAlign val="superscript"/>
        <sz val="11"/>
        <color rgb="FF231F20"/>
        <rFont val="Calibri"/>
        <family val="2"/>
        <scheme val="minor"/>
      </rPr>
      <t xml:space="preserve"> 33</t>
    </r>
  </si>
  <si>
    <r>
      <t xml:space="preserve">Voluntary employee turnover </t>
    </r>
    <r>
      <rPr>
        <vertAlign val="superscript"/>
        <sz val="11"/>
        <rFont val="Calibri"/>
        <family val="2"/>
        <scheme val="minor"/>
      </rPr>
      <t>34</t>
    </r>
  </si>
  <si>
    <t>Does not include retirements.</t>
  </si>
  <si>
    <t>Employees with direct reports.</t>
  </si>
  <si>
    <t>Number of volunteer hours multiplied by average hourly salary (salaried and hourly) for that year.</t>
  </si>
  <si>
    <t>Engaged is defined as project consultation, business involvement, and/or community investment.</t>
  </si>
  <si>
    <r>
      <t xml:space="preserve">Governance </t>
    </r>
    <r>
      <rPr>
        <b/>
        <vertAlign val="superscript"/>
        <sz val="11"/>
        <rFont val="Calibri"/>
        <family val="2"/>
        <scheme val="minor"/>
      </rPr>
      <t>38</t>
    </r>
  </si>
  <si>
    <t xml:space="preserve">Governance
</t>
  </si>
  <si>
    <t>Data in the Governance tables reflect information as reported in the Management Information Circular for each respective year. For example, the data for 2021 reflects information as of March 24, 2022, as reported in our 2021 Management Information Circular.</t>
  </si>
  <si>
    <t xml:space="preserve">Economics
</t>
  </si>
  <si>
    <r>
      <t xml:space="preserve">Economics </t>
    </r>
    <r>
      <rPr>
        <b/>
        <vertAlign val="superscript"/>
        <sz val="11"/>
        <rFont val="Calibri"/>
        <family val="2"/>
        <scheme val="minor"/>
      </rPr>
      <t>40</t>
    </r>
  </si>
  <si>
    <t>Board ESG oversight</t>
  </si>
  <si>
    <t>Majority voting policy</t>
  </si>
  <si>
    <t>Average board meeting attendance</t>
  </si>
  <si>
    <t>Women on board</t>
  </si>
  <si>
    <r>
      <t xml:space="preserve">Independent directors </t>
    </r>
    <r>
      <rPr>
        <vertAlign val="superscript"/>
        <sz val="11"/>
        <rFont val="Calibri"/>
        <family val="2"/>
        <scheme val="minor"/>
      </rPr>
      <t>39</t>
    </r>
  </si>
  <si>
    <t xml:space="preserve">Board committee independence </t>
  </si>
  <si>
    <t>Lead independent director</t>
  </si>
  <si>
    <t>Board training and annual evaluation</t>
  </si>
  <si>
    <t>Activity</t>
  </si>
  <si>
    <t>Gathering &amp; Process (G&amp;P)</t>
  </si>
  <si>
    <t>Liquids Infrastructure (LI)</t>
  </si>
  <si>
    <t xml:space="preserve">AEF iso-octane production volumes </t>
  </si>
  <si>
    <t>MMcf/d</t>
  </si>
  <si>
    <t>Mbbl/d</t>
  </si>
  <si>
    <t>EM-RM-000.A</t>
  </si>
  <si>
    <t xml:space="preserve">Activity
</t>
  </si>
  <si>
    <t>Includes gas volumes and the conversion of liquids volumes handled through the processing facilities to a gas volume equivalent. Net processing throughput refers to Keyera’s share of raw gas processed at its processing
facilities.</t>
  </si>
  <si>
    <t>Fractionation throughput in the LI segment is the aggregation of volumes processed through the fractionators and the de-ethanizers at the Keyera Fort Saskatchewan facility and Dow Fort Saskatchewan facility.</t>
  </si>
  <si>
    <r>
      <t xml:space="preserve">Net processing throughput </t>
    </r>
    <r>
      <rPr>
        <vertAlign val="superscript"/>
        <sz val="11"/>
        <color theme="1"/>
        <rFont val="Calibri"/>
        <family val="2"/>
        <scheme val="minor"/>
      </rPr>
      <t>42</t>
    </r>
  </si>
  <si>
    <r>
      <t xml:space="preserve">Gross processing throughput </t>
    </r>
    <r>
      <rPr>
        <vertAlign val="superscript"/>
        <sz val="11"/>
        <color theme="1"/>
        <rFont val="Calibri"/>
        <family val="2"/>
        <scheme val="minor"/>
      </rPr>
      <t>42</t>
    </r>
  </si>
  <si>
    <r>
      <t xml:space="preserve">Net processing throughput </t>
    </r>
    <r>
      <rPr>
        <vertAlign val="superscript"/>
        <sz val="11"/>
        <color theme="1"/>
        <rFont val="Calibri"/>
        <family val="2"/>
        <scheme val="minor"/>
      </rPr>
      <t>41</t>
    </r>
  </si>
  <si>
    <r>
      <t xml:space="preserve">Gross processing throughput </t>
    </r>
    <r>
      <rPr>
        <vertAlign val="superscript"/>
        <sz val="11"/>
        <color theme="1"/>
        <rFont val="Calibri"/>
        <family val="2"/>
        <scheme val="minor"/>
      </rPr>
      <t>41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</si>
</sst>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_-* #,##0_-;\-* #,##0_-;_-* &quot;-&quot;??_-;_-@_-"/>
    <numFmt numFmtId="168" formatCode="_(* #,##0_);_(* \(#,##0\);_(* &quot;-&quot;??_);_(@_)"/>
    <numFmt numFmtId="169" formatCode="#,##0.0000\ ;\(#,##0.0000\)"/>
    <numFmt numFmtId="170" formatCode="#,##0\ ;\(#,##0\)"/>
    <numFmt numFmtId="171" formatCode="dd\ mmm\ yy"/>
    <numFmt numFmtId="172" formatCode="dd\ mmm\ yy\ hh:mm"/>
    <numFmt numFmtId="173" formatCode="#,##0.0000_);\(#,##0.0000\)"/>
    <numFmt numFmtId="174" formatCode="_-* #,##0.0000_-;\-* #,##0.0000_-;_-* &quot;-&quot;??_-;_-@_-"/>
  </numFmts>
  <fonts count="45" x14ac:knownFonts="1">
    <font>
      <sz val="11"/>
      <color theme="1"/>
      <name val="Calibri"/>
      <family val="2"/>
      <scheme val="minor"/>
    </font>
    <font>
      <sz val="12"/>
      <color theme="1"/>
      <name val="Calibri"/>
      <family val="2"/>
      <scheme val="minor"/>
    </font>
    <font>
      <b/>
      <sz val="11"/>
      <color theme="1"/>
      <name val="Calibri"/>
      <family val="2"/>
      <scheme val="minor"/>
    </font>
    <font>
      <b/>
      <sz val="11"/>
      <name val="Calibri"/>
      <family val="2"/>
      <scheme val="minor"/>
    </font>
    <font>
      <sz val="12"/>
      <color rgb="FF231F20"/>
      <name val="Calibri"/>
      <family val="2"/>
      <scheme val="minor"/>
    </font>
    <font>
      <sz val="11"/>
      <color rgb="FF1F497D"/>
      <name val="Calibri"/>
      <family val="2"/>
      <scheme val="minor"/>
    </font>
    <font>
      <sz val="11"/>
      <color theme="1"/>
      <name val="Calibri"/>
      <family val="2"/>
      <scheme val="minor"/>
    </font>
    <font>
      <sz val="11"/>
      <color rgb="FFFF0000"/>
      <name val="Calibri"/>
      <family val="2"/>
      <scheme val="minor"/>
    </font>
    <font>
      <sz val="9"/>
      <color indexed="81"/>
      <name val="Tahoma"/>
      <family val="2"/>
    </font>
    <font>
      <sz val="11"/>
      <color rgb="FF231F20"/>
      <name val="Calibri"/>
      <family val="2"/>
      <scheme val="minor"/>
    </font>
    <font>
      <sz val="11"/>
      <name val="Calibri"/>
      <family val="2"/>
      <scheme val="minor"/>
    </font>
    <font>
      <sz val="11"/>
      <color rgb="FF000000"/>
      <name val="Calibri"/>
      <family val="2"/>
      <scheme val="minor"/>
    </font>
    <font>
      <sz val="9"/>
      <color theme="1"/>
      <name val="ArialMT"/>
    </font>
    <font>
      <vertAlign val="superscript"/>
      <sz val="11"/>
      <name val="Calibri"/>
      <family val="2"/>
      <scheme val="minor"/>
    </font>
    <font>
      <sz val="10"/>
      <name val="Arial"/>
      <family val="2"/>
    </font>
    <font>
      <sz val="12"/>
      <name val="Calibri"/>
      <family val="2"/>
      <scheme val="minor"/>
    </font>
    <font>
      <b/>
      <sz val="11"/>
      <color rgb="FF000000"/>
      <name val="Calibri"/>
      <family val="2"/>
      <scheme val="minor"/>
    </font>
    <font>
      <vertAlign val="subscript"/>
      <sz val="11"/>
      <name val="Calibri"/>
      <family val="2"/>
      <scheme val="minor"/>
    </font>
    <font>
      <b/>
      <sz val="10"/>
      <color rgb="FF0065BD"/>
      <name val="Arial"/>
      <family val="2"/>
    </font>
    <font>
      <b/>
      <i/>
      <sz val="8"/>
      <name val="Arial"/>
      <family val="2"/>
    </font>
    <font>
      <sz val="18"/>
      <color rgb="FF0065BD"/>
      <name val="Arial"/>
      <family val="2"/>
    </font>
    <font>
      <b/>
      <sz val="10"/>
      <color theme="0"/>
      <name val="Arial"/>
      <family val="2"/>
    </font>
    <font>
      <sz val="12"/>
      <name val="Arial"/>
      <family val="2"/>
    </font>
    <font>
      <sz val="10"/>
      <color rgb="FF0065BD"/>
      <name val="Arial"/>
      <family val="2"/>
    </font>
    <font>
      <sz val="10"/>
      <color indexed="9"/>
      <name val="Arial"/>
      <family val="2"/>
    </font>
    <font>
      <b/>
      <sz val="14"/>
      <color indexed="9"/>
      <name val="Verdana"/>
      <family val="2"/>
    </font>
    <font>
      <sz val="10"/>
      <name val="Verdana"/>
      <family val="2"/>
    </font>
    <font>
      <b/>
      <sz val="12"/>
      <color indexed="9"/>
      <name val="Arial"/>
      <family val="2"/>
    </font>
    <font>
      <b/>
      <sz val="10"/>
      <color indexed="9"/>
      <name val="Arial"/>
      <family val="2"/>
    </font>
    <font>
      <sz val="12"/>
      <name val="Verdana"/>
      <family val="2"/>
    </font>
    <font>
      <sz val="10"/>
      <color indexed="8"/>
      <name val="Arial"/>
      <family val="2"/>
    </font>
    <font>
      <sz val="10"/>
      <color indexed="56"/>
      <name val="Arial"/>
      <family val="2"/>
    </font>
    <font>
      <sz val="10"/>
      <color indexed="58"/>
      <name val="Arial"/>
      <family val="2"/>
    </font>
    <font>
      <sz val="10"/>
      <color indexed="60"/>
      <name val="Arial"/>
      <family val="2"/>
    </font>
    <font>
      <b/>
      <sz val="12"/>
      <name val="Arial"/>
      <family val="2"/>
    </font>
    <font>
      <b/>
      <sz val="10"/>
      <name val="Arial"/>
      <family val="2"/>
    </font>
    <font>
      <b/>
      <sz val="14"/>
      <color indexed="28"/>
      <name val="Verdana"/>
      <family val="2"/>
    </font>
    <font>
      <b/>
      <sz val="14"/>
      <color theme="3"/>
      <name val="Verdana"/>
      <family val="2"/>
    </font>
    <font>
      <sz val="11"/>
      <color rgb="FF000000"/>
      <name val="Calibri"/>
      <family val="2"/>
    </font>
    <font>
      <b/>
      <sz val="16"/>
      <color theme="1"/>
      <name val="Calibri"/>
      <family val="2"/>
      <scheme val="minor"/>
    </font>
    <font>
      <b/>
      <sz val="18"/>
      <color theme="1"/>
      <name val="Calibri"/>
      <family val="2"/>
      <scheme val="minor"/>
    </font>
    <font>
      <vertAlign val="superscript"/>
      <sz val="11"/>
      <color theme="1"/>
      <name val="Calibri"/>
      <family val="2"/>
      <scheme val="minor"/>
    </font>
    <font>
      <vertAlign val="superscript"/>
      <sz val="11"/>
      <color rgb="FF000000"/>
      <name val="Calibri"/>
      <family val="2"/>
    </font>
    <font>
      <vertAlign val="superscript"/>
      <sz val="11"/>
      <color rgb="FF231F20"/>
      <name val="Calibri"/>
      <family val="2"/>
      <scheme val="minor"/>
    </font>
    <font>
      <b/>
      <vertAlign val="superscript"/>
      <sz val="11"/>
      <name val="Calibri"/>
      <family val="2"/>
      <scheme val="minor"/>
    </font>
  </fonts>
  <fills count="3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92D050"/>
        <bgColor indexed="64"/>
      </patternFill>
    </fill>
    <fill>
      <patternFill patternType="solid">
        <fgColor rgb="FFFFFF00"/>
        <bgColor rgb="FF000000"/>
      </patternFill>
    </fill>
    <fill>
      <patternFill patternType="solid">
        <fgColor rgb="FFD9E1F2"/>
        <bgColor rgb="FFD9E1F2"/>
      </patternFill>
    </fill>
    <fill>
      <patternFill patternType="solid">
        <fgColor rgb="FFFFFF00"/>
        <bgColor rgb="FFD9E1F2"/>
      </patternFill>
    </fill>
    <fill>
      <patternFill patternType="solid">
        <fgColor rgb="FF92D050"/>
        <bgColor rgb="FF000000"/>
      </patternFill>
    </fill>
    <fill>
      <patternFill patternType="solid">
        <fgColor theme="0"/>
        <bgColor indexed="64"/>
      </patternFill>
    </fill>
    <fill>
      <patternFill patternType="solid">
        <fgColor rgb="FF0065BD"/>
        <bgColor indexed="64"/>
      </patternFill>
    </fill>
    <fill>
      <patternFill patternType="solid">
        <fgColor rgb="FFFFFFFF"/>
        <bgColor indexed="64"/>
      </patternFill>
    </fill>
    <fill>
      <patternFill patternType="solid">
        <fgColor indexed="13"/>
        <bgColor indexed="64"/>
      </patternFill>
    </fill>
    <fill>
      <patternFill patternType="solid">
        <fgColor indexed="50"/>
        <bgColor indexed="64"/>
      </patternFill>
    </fill>
    <fill>
      <patternFill patternType="solid">
        <fgColor indexed="10"/>
        <bgColor indexed="64"/>
      </patternFill>
    </fill>
    <fill>
      <patternFill patternType="solid">
        <fgColor indexed="49"/>
        <bgColor indexed="64"/>
      </patternFill>
    </fill>
    <fill>
      <patternFill patternType="solid">
        <fgColor indexed="48"/>
        <bgColor indexed="64"/>
      </patternFill>
    </fill>
    <fill>
      <patternFill patternType="solid">
        <fgColor theme="3"/>
        <bgColor indexed="64"/>
      </patternFill>
    </fill>
    <fill>
      <patternFill patternType="solid">
        <fgColor indexed="39"/>
        <bgColor indexed="64"/>
      </patternFill>
    </fill>
    <fill>
      <patternFill patternType="solid">
        <fgColor indexed="16"/>
        <bgColor indexed="64"/>
      </patternFill>
    </fill>
    <fill>
      <patternFill patternType="solid">
        <fgColor indexed="53"/>
        <bgColor indexed="64"/>
      </patternFill>
    </fill>
    <fill>
      <patternFill patternType="solid">
        <fgColor indexed="19"/>
        <bgColor indexed="64"/>
      </patternFill>
    </fill>
    <fill>
      <patternFill patternType="solid">
        <fgColor indexed="17"/>
        <bgColor indexed="64"/>
      </patternFill>
    </fill>
    <fill>
      <patternFill patternType="solid">
        <fgColor indexed="21"/>
        <bgColor indexed="64"/>
      </patternFill>
    </fill>
    <fill>
      <patternFill patternType="solid">
        <fgColor indexed="12"/>
        <bgColor indexed="64"/>
      </patternFill>
    </fill>
    <fill>
      <patternFill patternType="solid">
        <fgColor indexed="54"/>
        <bgColor indexed="64"/>
      </patternFill>
    </fill>
    <fill>
      <patternFill patternType="solid">
        <fgColor indexed="23"/>
        <bgColor indexed="64"/>
      </patternFill>
    </fill>
    <fill>
      <patternFill patternType="solid">
        <fgColor indexed="47"/>
        <bgColor indexed="64"/>
      </patternFill>
    </fill>
    <fill>
      <patternFill patternType="solid">
        <fgColor indexed="52"/>
        <bgColor indexed="64"/>
      </patternFill>
    </fill>
    <fill>
      <patternFill patternType="solid">
        <fgColor indexed="9"/>
        <bgColor indexed="64"/>
      </patternFill>
    </fill>
    <fill>
      <patternFill patternType="solid">
        <fgColor indexed="25"/>
        <bgColor indexed="64"/>
      </patternFill>
    </fill>
    <fill>
      <patternFill patternType="solid">
        <fgColor indexed="59"/>
        <bgColor indexed="64"/>
      </patternFill>
    </fill>
    <fill>
      <patternFill patternType="solid">
        <fgColor indexed="40"/>
        <bgColor indexed="64"/>
      </patternFill>
    </fill>
    <fill>
      <patternFill patternType="solid">
        <fgColor indexed="11"/>
        <bgColor indexed="64"/>
      </patternFill>
    </fill>
    <fill>
      <patternFill patternType="solid">
        <fgColor indexed="8"/>
        <bgColor indexed="64"/>
      </patternFill>
    </fill>
    <fill>
      <patternFill patternType="solid">
        <fgColor indexed="51"/>
        <bgColor indexed="64"/>
      </patternFill>
    </fill>
    <fill>
      <patternFill patternType="solid">
        <fgColor rgb="FF00B050"/>
        <bgColor indexed="64"/>
      </patternFill>
    </fill>
    <fill>
      <patternFill patternType="solid">
        <fgColor theme="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rgb="FF8EA9DB"/>
      </top>
      <bottom style="thin">
        <color rgb="FF8EA9DB"/>
      </bottom>
      <diagonal/>
    </border>
    <border>
      <left/>
      <right/>
      <top style="thin">
        <color rgb="FF8EA9DB"/>
      </top>
      <bottom style="thin">
        <color rgb="FF8EA9DB"/>
      </bottom>
      <diagonal/>
    </border>
    <border>
      <left style="thin">
        <color indexed="64"/>
      </left>
      <right/>
      <top style="thin">
        <color rgb="FF8EA9DB"/>
      </top>
      <bottom style="medium">
        <color rgb="FF505050"/>
      </bottom>
      <diagonal/>
    </border>
    <border>
      <left/>
      <right/>
      <top style="thin">
        <color rgb="FF8EA9DB"/>
      </top>
      <bottom style="medium">
        <color rgb="FF505050"/>
      </bottom>
      <diagonal/>
    </border>
    <border>
      <left/>
      <right/>
      <top/>
      <bottom style="medium">
        <color rgb="FF505050"/>
      </bottom>
      <diagonal/>
    </border>
    <border>
      <left style="thin">
        <color indexed="64"/>
      </left>
      <right style="thin">
        <color indexed="64"/>
      </right>
      <top style="thin">
        <color indexed="64"/>
      </top>
      <bottom style="medium">
        <color rgb="FF505050"/>
      </bottom>
      <diagonal/>
    </border>
    <border>
      <left style="thin">
        <color indexed="64"/>
      </left>
      <right/>
      <top/>
      <bottom style="thin">
        <color rgb="FF8EA9DB"/>
      </bottom>
      <diagonal/>
    </border>
    <border>
      <left/>
      <right/>
      <top/>
      <bottom style="thin">
        <color rgb="FF8EA9DB"/>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ck">
        <color rgb="FF0065BD"/>
      </top>
      <bottom/>
      <diagonal/>
    </border>
    <border>
      <left/>
      <right/>
      <top/>
      <bottom style="thick">
        <color rgb="FF0065BD"/>
      </bottom>
      <diagonal/>
    </border>
    <border>
      <left/>
      <right/>
      <top/>
      <bottom style="thin">
        <color rgb="FF0065BD"/>
      </bottom>
      <diagonal/>
    </border>
    <border>
      <left style="thin">
        <color auto="1"/>
      </left>
      <right style="thin">
        <color auto="1"/>
      </right>
      <top/>
      <bottom/>
      <diagonal/>
    </border>
    <border>
      <left style="thin">
        <color indexed="22"/>
      </left>
      <right style="thin">
        <color indexed="22"/>
      </right>
      <top/>
      <bottom/>
      <diagonal/>
    </border>
    <border>
      <left/>
      <right/>
      <top style="hair">
        <color indexed="46"/>
      </top>
      <bottom/>
      <diagonal/>
    </border>
    <border>
      <left style="thin">
        <color indexed="64"/>
      </left>
      <right/>
      <top style="thin">
        <color indexed="64"/>
      </top>
      <bottom/>
      <diagonal/>
    </border>
    <border>
      <left/>
      <right/>
      <top style="medium">
        <color indexed="64"/>
      </top>
      <bottom style="thin">
        <color indexed="64"/>
      </bottom>
      <diagonal/>
    </border>
  </borders>
  <cellStyleXfs count="231">
    <xf numFmtId="0" fontId="0" fillId="0" borderId="0"/>
    <xf numFmtId="44"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0" fontId="14" fillId="0" borderId="0"/>
    <xf numFmtId="0" fontId="6" fillId="0" borderId="0"/>
    <xf numFmtId="164" fontId="6" fillId="0" borderId="0" applyFont="0" applyFill="0" applyBorder="0" applyAlignment="0" applyProtection="0"/>
    <xf numFmtId="165" fontId="6" fillId="0" borderId="0" applyFont="0" applyFill="0" applyBorder="0" applyAlignment="0" applyProtection="0"/>
    <xf numFmtId="168" fontId="14" fillId="0" borderId="0">
      <alignment horizontal="left" vertical="center"/>
    </xf>
    <xf numFmtId="168" fontId="14" fillId="0" borderId="0">
      <alignment horizontal="left" vertical="center"/>
    </xf>
    <xf numFmtId="0" fontId="18" fillId="0" borderId="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9" fillId="0" borderId="0" applyFont="0">
      <alignment vertical="top" wrapText="1" readingOrder="1"/>
    </xf>
    <xf numFmtId="0" fontId="20" fillId="0" borderId="17">
      <alignment vertical="top"/>
    </xf>
    <xf numFmtId="49" fontId="21" fillId="10" borderId="0">
      <alignment horizontal="center" vertical="center"/>
    </xf>
    <xf numFmtId="0" fontId="16" fillId="11" borderId="0" applyNumberFormat="0" applyFill="0" applyBorder="0" applyProtection="0">
      <alignment horizontal="right"/>
    </xf>
    <xf numFmtId="0" fontId="14" fillId="0" borderId="0"/>
    <xf numFmtId="0" fontId="1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37" fontId="22" fillId="0" borderId="0"/>
    <xf numFmtId="0" fontId="14" fillId="0" borderId="0" applyFont="0" applyFill="0" applyBorder="0" applyAlignment="0" applyProtection="0"/>
    <xf numFmtId="0" fontId="14" fillId="0" borderId="0" applyFont="0" applyFill="0" applyBorder="0" applyAlignment="0" applyProtection="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0" fontId="23" fillId="0" borderId="18"/>
    <xf numFmtId="0" fontId="18" fillId="0" borderId="19">
      <alignment horizontal="center"/>
    </xf>
    <xf numFmtId="0" fontId="14" fillId="12" borderId="20" applyNumberFormat="0" applyFont="0" applyBorder="0" applyAlignment="0" applyProtection="0"/>
    <xf numFmtId="0" fontId="14" fillId="12" borderId="20" applyNumberFormat="0" applyFont="0" applyBorder="0" applyAlignment="0" applyProtection="0"/>
    <xf numFmtId="0" fontId="14" fillId="13" borderId="0" applyNumberFormat="0" applyFont="0" applyBorder="0" applyAlignment="0" applyProtection="0"/>
    <xf numFmtId="0" fontId="14" fillId="13" borderId="0" applyNumberFormat="0" applyFont="0" applyBorder="0" applyAlignment="0" applyProtection="0"/>
    <xf numFmtId="0" fontId="14" fillId="0" borderId="20" applyNumberFormat="0" applyFont="0" applyBorder="0" applyAlignment="0" applyProtection="0"/>
    <xf numFmtId="0" fontId="14" fillId="0" borderId="20" applyNumberFormat="0" applyFont="0" applyBorder="0" applyAlignment="0" applyProtection="0"/>
    <xf numFmtId="0" fontId="24" fillId="14" borderId="0" applyNumberFormat="0" applyBorder="0" applyAlignment="0" applyProtection="0"/>
    <xf numFmtId="0" fontId="14" fillId="15" borderId="20" applyNumberFormat="0" applyFont="0" applyBorder="0" applyAlignment="0" applyProtection="0"/>
    <xf numFmtId="0" fontId="14" fillId="15" borderId="20" applyNumberFormat="0" applyFont="0" applyBorder="0" applyAlignment="0" applyProtection="0"/>
    <xf numFmtId="0" fontId="14" fillId="16" borderId="20" applyNumberFormat="0" applyFont="0" applyBorder="0" applyAlignment="0" applyProtection="0"/>
    <xf numFmtId="0" fontId="14" fillId="16" borderId="20" applyNumberFormat="0" applyFont="0" applyBorder="0" applyAlignment="0" applyProtection="0"/>
    <xf numFmtId="0" fontId="25" fillId="17" borderId="0" applyNumberFormat="0" applyBorder="0" applyProtection="0">
      <alignment horizontal="center" vertical="center"/>
    </xf>
    <xf numFmtId="0" fontId="14" fillId="0" borderId="0"/>
    <xf numFmtId="0" fontId="14" fillId="0" borderId="0"/>
    <xf numFmtId="0" fontId="14" fillId="0" borderId="0" applyNumberFormat="0" applyFont="0" applyFill="0" applyBorder="0" applyAlignment="0" applyProtection="0">
      <alignment vertical="center"/>
    </xf>
    <xf numFmtId="0" fontId="14" fillId="0" borderId="0" applyNumberFormat="0" applyFont="0" applyFill="0" applyBorder="0" applyAlignment="0" applyProtection="0">
      <alignment vertical="center"/>
    </xf>
    <xf numFmtId="169" fontId="14" fillId="0" borderId="0" applyFont="0" applyFill="0" applyBorder="0" applyAlignment="0" applyProtection="0">
      <alignment vertical="center"/>
    </xf>
    <xf numFmtId="169" fontId="14" fillId="0" borderId="0" applyFont="0" applyFill="0" applyBorder="0" applyAlignment="0" applyProtection="0">
      <alignment vertical="center"/>
    </xf>
    <xf numFmtId="0" fontId="14" fillId="0" borderId="0" applyNumberFormat="0" applyFont="0" applyFill="0" applyBorder="0" applyAlignment="0" applyProtection="0"/>
    <xf numFmtId="0" fontId="14" fillId="0" borderId="0" applyNumberFormat="0" applyFont="0" applyFill="0" applyBorder="0" applyAlignment="0" applyProtection="0"/>
    <xf numFmtId="170" fontId="14" fillId="0" borderId="0" applyFill="0" applyBorder="0" applyProtection="0">
      <alignment vertical="center"/>
      <protection locked="0"/>
    </xf>
    <xf numFmtId="170" fontId="14" fillId="0" borderId="0" applyFill="0" applyBorder="0" applyProtection="0">
      <alignment vertical="center"/>
      <protection locked="0"/>
    </xf>
    <xf numFmtId="171" fontId="26" fillId="0" borderId="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0" applyNumberFormat="0" applyFont="0" applyFill="0" applyBorder="0" applyAlignment="0" applyProtection="0">
      <alignment wrapText="1"/>
    </xf>
    <xf numFmtId="0" fontId="14" fillId="0" borderId="0" applyNumberFormat="0" applyFont="0" applyFill="0" applyBorder="0" applyAlignment="0" applyProtection="0">
      <alignment wrapText="1"/>
    </xf>
    <xf numFmtId="0" fontId="27" fillId="18" borderId="0" applyProtection="0">
      <alignment horizontal="center" vertical="center"/>
    </xf>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170" fontId="14" fillId="0" borderId="0">
      <alignment vertical="center"/>
    </xf>
    <xf numFmtId="170" fontId="14" fillId="0" borderId="0">
      <alignment vertical="center"/>
    </xf>
    <xf numFmtId="0" fontId="14" fillId="0" borderId="0" applyNumberFormat="0" applyFont="0" applyFill="0" applyBorder="0" applyAlignment="0" applyProtection="0">
      <alignment horizontal="center"/>
    </xf>
    <xf numFmtId="0" fontId="14" fillId="0" borderId="0" applyNumberFormat="0" applyFont="0" applyFill="0" applyBorder="0" applyAlignment="0" applyProtection="0">
      <alignment horizontal="center"/>
    </xf>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28" fillId="19" borderId="15" applyNumberFormat="0" applyBorder="0" applyAlignment="0" applyProtection="0">
      <alignment horizontal="center"/>
    </xf>
    <xf numFmtId="0" fontId="24" fillId="20" borderId="0" applyNumberFormat="0" applyBorder="0" applyAlignment="0" applyProtection="0"/>
    <xf numFmtId="0" fontId="24" fillId="21" borderId="20" applyNumberFormat="0" applyBorder="0" applyAlignment="0" applyProtection="0">
      <alignment horizontal="center"/>
    </xf>
    <xf numFmtId="0" fontId="24" fillId="22" borderId="20" applyNumberFormat="0" applyBorder="0" applyAlignment="0" applyProtection="0">
      <alignment horizontal="center"/>
    </xf>
    <xf numFmtId="0" fontId="14" fillId="23" borderId="20" applyNumberFormat="0" applyFont="0" applyBorder="0" applyAlignment="0" applyProtection="0">
      <alignment horizontal="center"/>
    </xf>
    <xf numFmtId="0" fontId="14" fillId="23" borderId="20" applyNumberFormat="0" applyFont="0" applyBorder="0" applyAlignment="0" applyProtection="0">
      <alignment horizontal="center"/>
    </xf>
    <xf numFmtId="0" fontId="14" fillId="24" borderId="20" applyNumberFormat="0" applyFont="0" applyBorder="0" applyAlignment="0" applyProtection="0">
      <alignment horizontal="center"/>
    </xf>
    <xf numFmtId="0" fontId="14" fillId="24" borderId="20" applyNumberFormat="0" applyFont="0" applyBorder="0" applyAlignment="0" applyProtection="0">
      <alignment horizontal="center"/>
    </xf>
    <xf numFmtId="0" fontId="14" fillId="25" borderId="20" applyNumberFormat="0" applyFont="0" applyBorder="0" applyAlignment="0" applyProtection="0">
      <alignment horizontal="center"/>
    </xf>
    <xf numFmtId="0" fontId="14" fillId="25" borderId="20" applyNumberFormat="0" applyFont="0" applyBorder="0" applyAlignment="0" applyProtection="0">
      <alignment horizontal="center"/>
    </xf>
    <xf numFmtId="0" fontId="14" fillId="26" borderId="2" applyNumberFormat="0" applyFont="0" applyBorder="0" applyAlignment="0" applyProtection="0">
      <alignment horizontal="center"/>
    </xf>
    <xf numFmtId="0" fontId="14" fillId="26" borderId="2" applyNumberFormat="0" applyFont="0" applyBorder="0" applyAlignment="0" applyProtection="0">
      <alignment horizontal="center"/>
    </xf>
    <xf numFmtId="0" fontId="24" fillId="21" borderId="20" applyNumberFormat="0" applyBorder="0" applyAlignment="0" applyProtection="0">
      <alignment horizontal="center"/>
    </xf>
    <xf numFmtId="0" fontId="24" fillId="22" borderId="20" applyNumberFormat="0" applyBorder="0" applyAlignment="0" applyProtection="0">
      <alignment horizontal="center"/>
    </xf>
    <xf numFmtId="0" fontId="14" fillId="23" borderId="20" applyNumberFormat="0" applyBorder="0" applyAlignment="0" applyProtection="0">
      <alignment horizontal="center"/>
    </xf>
    <xf numFmtId="0" fontId="14" fillId="23" borderId="20" applyNumberFormat="0" applyBorder="0" applyAlignment="0" applyProtection="0">
      <alignment horizontal="center"/>
    </xf>
    <xf numFmtId="0" fontId="14" fillId="24" borderId="20" applyNumberFormat="0" applyFont="0" applyBorder="0" applyAlignment="0" applyProtection="0">
      <alignment horizontal="center"/>
    </xf>
    <xf numFmtId="0" fontId="14" fillId="24" borderId="20" applyNumberFormat="0" applyFont="0" applyBorder="0" applyAlignment="0" applyProtection="0">
      <alignment horizontal="center"/>
    </xf>
    <xf numFmtId="0" fontId="14" fillId="25" borderId="20" applyNumberFormat="0" applyFont="0" applyBorder="0" applyAlignment="0" applyProtection="0">
      <alignment horizontal="center"/>
    </xf>
    <xf numFmtId="0" fontId="14" fillId="25" borderId="20" applyNumberFormat="0" applyFont="0" applyBorder="0" applyAlignment="0" applyProtection="0">
      <alignment horizontal="center"/>
    </xf>
    <xf numFmtId="0" fontId="14" fillId="26" borderId="20" applyNumberFormat="0" applyFont="0" applyBorder="0" applyAlignment="0" applyProtection="0">
      <alignment horizontal="center"/>
    </xf>
    <xf numFmtId="0" fontId="14" fillId="26" borderId="20" applyNumberFormat="0" applyFont="0" applyBorder="0" applyAlignment="0" applyProtection="0">
      <alignment horizontal="center"/>
    </xf>
    <xf numFmtId="0" fontId="24" fillId="19" borderId="0" applyNumberFormat="0" applyBorder="0" applyAlignment="0" applyProtection="0"/>
    <xf numFmtId="0" fontId="24" fillId="20" borderId="20" applyNumberFormat="0" applyBorder="0" applyAlignment="0" applyProtection="0">
      <alignment horizontal="center"/>
    </xf>
    <xf numFmtId="0" fontId="14" fillId="0" borderId="0" applyNumberFormat="0" applyFont="0" applyFill="0" applyBorder="0" applyAlignment="0" applyProtection="0"/>
    <xf numFmtId="0" fontId="14" fillId="0" borderId="0" applyNumberFormat="0" applyFont="0" applyFill="0" applyBorder="0" applyAlignment="0" applyProtection="0"/>
    <xf numFmtId="170" fontId="29" fillId="27" borderId="21" applyFont="0" applyFill="0" applyBorder="0" applyAlignment="0" applyProtection="0">
      <alignment horizontal="center" vertical="center"/>
    </xf>
    <xf numFmtId="0" fontId="14" fillId="28" borderId="0" applyNumberFormat="0" applyFont="0" applyBorder="0" applyAlignment="0" applyProtection="0"/>
    <xf numFmtId="0" fontId="14" fillId="28" borderId="0" applyNumberFormat="0" applyFont="0" applyBorder="0" applyAlignment="0" applyProtection="0"/>
    <xf numFmtId="0" fontId="24" fillId="14" borderId="0" applyNumberFormat="0" applyBorder="0" applyAlignment="0" applyProtection="0"/>
    <xf numFmtId="0" fontId="14" fillId="16" borderId="15" applyNumberFormat="0" applyFont="0" applyBorder="0" applyAlignment="0" applyProtection="0"/>
    <xf numFmtId="0" fontId="14" fillId="16" borderId="15" applyNumberFormat="0" applyFont="0" applyBorder="0" applyAlignment="0" applyProtection="0"/>
    <xf numFmtId="0" fontId="14" fillId="12" borderId="20" applyNumberFormat="0" applyFont="0" applyBorder="0" applyAlignment="0" applyProtection="0"/>
    <xf numFmtId="0" fontId="14" fillId="12" borderId="20" applyNumberFormat="0" applyFont="0" applyBorder="0" applyAlignment="0" applyProtection="0"/>
    <xf numFmtId="0" fontId="14" fillId="16" borderId="20" applyNumberFormat="0" applyFont="0" applyBorder="0" applyAlignment="0" applyProtection="0"/>
    <xf numFmtId="0" fontId="14" fillId="16" borderId="20" applyNumberFormat="0" applyFont="0" applyBorder="0" applyAlignment="0" applyProtection="0"/>
    <xf numFmtId="0" fontId="14" fillId="13" borderId="0" applyNumberFormat="0" applyFont="0" applyBorder="0" applyAlignment="0" applyProtection="0"/>
    <xf numFmtId="0" fontId="14" fillId="13" borderId="0" applyNumberFormat="0" applyFont="0" applyBorder="0" applyAlignment="0" applyProtection="0"/>
    <xf numFmtId="0" fontId="14" fillId="0" borderId="0" applyNumberFormat="0" applyFont="0" applyBorder="0" applyAlignment="0" applyProtection="0"/>
    <xf numFmtId="0" fontId="14" fillId="0" borderId="0" applyNumberFormat="0" applyFont="0" applyBorder="0" applyAlignment="0" applyProtection="0"/>
    <xf numFmtId="0" fontId="14" fillId="29" borderId="0" applyNumberFormat="0" applyFont="0" applyBorder="0" applyAlignment="0" applyProtection="0"/>
    <xf numFmtId="0" fontId="14" fillId="29" borderId="0" applyNumberFormat="0" applyFont="0" applyBorder="0" applyAlignment="0" applyProtection="0"/>
    <xf numFmtId="0" fontId="14" fillId="0" borderId="0" applyNumberFormat="0" applyFont="0" applyBorder="0" applyAlignment="0" applyProtection="0"/>
    <xf numFmtId="0" fontId="14" fillId="0" borderId="0" applyNumberFormat="0" applyFont="0" applyBorder="0" applyAlignment="0" applyProtection="0"/>
    <xf numFmtId="0" fontId="14" fillId="30" borderId="0" applyNumberFormat="0" applyFont="0" applyBorder="0" applyAlignment="0" applyProtection="0"/>
    <xf numFmtId="0" fontId="14" fillId="29" borderId="15" applyNumberFormat="0" applyFont="0" applyBorder="0" applyAlignment="0" applyProtection="0"/>
    <xf numFmtId="0" fontId="14" fillId="30" borderId="0" applyNumberFormat="0" applyFont="0" applyBorder="0" applyAlignment="0" applyProtection="0"/>
    <xf numFmtId="0" fontId="14" fillId="29" borderId="15" applyNumberFormat="0" applyFont="0" applyBorder="0" applyAlignment="0" applyProtection="0"/>
    <xf numFmtId="0" fontId="14" fillId="30" borderId="0" applyNumberFormat="0" applyFont="0" applyBorder="0" applyAlignment="0" applyProtection="0"/>
    <xf numFmtId="0" fontId="14" fillId="29" borderId="15" applyNumberFormat="0" applyFont="0" applyBorder="0" applyAlignment="0" applyProtection="0"/>
    <xf numFmtId="0" fontId="14" fillId="30" borderId="0" applyNumberFormat="0" applyFont="0" applyBorder="0" applyAlignment="0" applyProtection="0"/>
    <xf numFmtId="0" fontId="14" fillId="29" borderId="15" applyNumberFormat="0" applyFont="0" applyBorder="0" applyAlignment="0" applyProtection="0"/>
    <xf numFmtId="0" fontId="14" fillId="30" borderId="0" applyNumberFormat="0" applyFont="0" applyBorder="0" applyAlignment="0" applyProtection="0"/>
    <xf numFmtId="0" fontId="14" fillId="29" borderId="15" applyNumberFormat="0" applyFont="0" applyBorder="0" applyAlignment="0" applyProtection="0"/>
    <xf numFmtId="0" fontId="14" fillId="30" borderId="0" applyNumberFormat="0" applyFont="0" applyBorder="0" applyAlignment="0" applyProtection="0"/>
    <xf numFmtId="0" fontId="14" fillId="29" borderId="15" applyNumberFormat="0" applyFont="0" applyBorder="0" applyAlignment="0" applyProtection="0"/>
    <xf numFmtId="0" fontId="14" fillId="30" borderId="0" applyNumberFormat="0" applyFont="0" applyBorder="0" applyAlignment="0" applyProtection="0"/>
    <xf numFmtId="0" fontId="14" fillId="29" borderId="15" applyNumberFormat="0" applyFont="0" applyBorder="0" applyAlignment="0" applyProtection="0"/>
    <xf numFmtId="0" fontId="14" fillId="30" borderId="0" applyNumberFormat="0" applyFont="0" applyBorder="0" applyAlignment="0" applyProtection="0"/>
    <xf numFmtId="0" fontId="14" fillId="29" borderId="15" applyNumberFormat="0" applyFont="0" applyBorder="0" applyAlignment="0" applyProtection="0"/>
    <xf numFmtId="0" fontId="14" fillId="30" borderId="0" applyNumberFormat="0" applyFont="0" applyBorder="0" applyAlignment="0" applyProtection="0"/>
    <xf numFmtId="0" fontId="14" fillId="29" borderId="15" applyNumberFormat="0" applyFont="0" applyBorder="0" applyAlignment="0" applyProtection="0"/>
    <xf numFmtId="0" fontId="14" fillId="30" borderId="0" applyNumberFormat="0" applyFont="0" applyBorder="0" applyAlignment="0" applyProtection="0"/>
    <xf numFmtId="0" fontId="14" fillId="29" borderId="15" applyNumberFormat="0" applyFont="0" applyBorder="0" applyAlignment="0" applyProtection="0"/>
    <xf numFmtId="0" fontId="14" fillId="30" borderId="0" applyNumberFormat="0" applyFont="0" applyBorder="0" applyAlignment="0" applyProtection="0"/>
    <xf numFmtId="0" fontId="14" fillId="29" borderId="15" applyNumberFormat="0" applyFont="0" applyBorder="0" applyAlignment="0" applyProtection="0"/>
    <xf numFmtId="0" fontId="14" fillId="30" borderId="0" applyNumberFormat="0" applyFont="0" applyBorder="0" applyAlignment="0" applyProtection="0"/>
    <xf numFmtId="0" fontId="14" fillId="29" borderId="15" applyNumberFormat="0" applyFont="0" applyBorder="0" applyAlignment="0" applyProtection="0"/>
    <xf numFmtId="0" fontId="14" fillId="30" borderId="0" applyNumberFormat="0" applyFont="0" applyBorder="0" applyAlignment="0" applyProtection="0"/>
    <xf numFmtId="0" fontId="14" fillId="29" borderId="15" applyNumberFormat="0" applyFont="0" applyBorder="0" applyAlignment="0" applyProtection="0"/>
    <xf numFmtId="0" fontId="14" fillId="30" borderId="0" applyNumberFormat="0" applyFont="0" applyBorder="0" applyAlignment="0" applyProtection="0"/>
    <xf numFmtId="0" fontId="14" fillId="29" borderId="15" applyNumberFormat="0" applyFont="0" applyBorder="0" applyAlignment="0" applyProtection="0"/>
    <xf numFmtId="0" fontId="14" fillId="30" borderId="0" applyNumberFormat="0" applyFont="0" applyBorder="0" applyAlignment="0" applyProtection="0"/>
    <xf numFmtId="0" fontId="14" fillId="29" borderId="15" applyNumberFormat="0" applyFont="0" applyBorder="0" applyAlignment="0" applyProtection="0"/>
    <xf numFmtId="0" fontId="24" fillId="31"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6" borderId="20" applyNumberFormat="0" applyFont="0" applyBorder="0" applyAlignment="0" applyProtection="0"/>
    <xf numFmtId="0" fontId="14" fillId="26" borderId="20" applyNumberFormat="0" applyFont="0" applyBorder="0" applyAlignment="0" applyProtection="0"/>
    <xf numFmtId="0" fontId="14" fillId="32" borderId="20" applyNumberFormat="0" applyFont="0" applyBorder="0" applyAlignment="0" applyProtection="0"/>
    <xf numFmtId="0" fontId="14" fillId="32" borderId="20" applyNumberFormat="0" applyFont="0" applyBorder="0" applyAlignment="0" applyProtection="0"/>
    <xf numFmtId="0" fontId="14" fillId="33" borderId="0" applyNumberFormat="0" applyFont="0" applyBorder="0" applyAlignment="0" applyProtection="0"/>
    <xf numFmtId="0" fontId="14" fillId="33" borderId="0" applyNumberFormat="0" applyFont="0" applyBorder="0" applyAlignment="0" applyProtection="0"/>
    <xf numFmtId="0" fontId="30" fillId="34" borderId="15" applyNumberFormat="0" applyFill="0" applyBorder="0" applyAlignment="0" applyProtection="0">
      <alignment horizontal="center"/>
    </xf>
    <xf numFmtId="0" fontId="31" fillId="0" borderId="0" applyNumberFormat="0" applyFill="0" applyBorder="0" applyAlignment="0" applyProtection="0">
      <alignment horizontal="center"/>
    </xf>
    <xf numFmtId="0" fontId="32" fillId="0" borderId="0" applyNumberFormat="0" applyFill="0" applyBorder="0" applyAlignment="0" applyProtection="0">
      <alignment horizontal="center"/>
    </xf>
    <xf numFmtId="0" fontId="33" fillId="0" borderId="0" applyNumberFormat="0" applyFill="0" applyBorder="0" applyAlignment="0" applyProtection="0">
      <alignment horizontal="center"/>
    </xf>
    <xf numFmtId="0" fontId="30" fillId="0" borderId="0" applyNumberFormat="0" applyFill="0" applyBorder="0" applyAlignment="0" applyProtection="0">
      <alignment horizontal="center"/>
    </xf>
    <xf numFmtId="0" fontId="31" fillId="0" borderId="0" applyNumberFormat="0" applyFill="0" applyBorder="0" applyAlignment="0" applyProtection="0">
      <alignment horizontal="center"/>
    </xf>
    <xf numFmtId="0" fontId="32" fillId="0" borderId="0" applyNumberFormat="0" applyFill="0" applyBorder="0" applyAlignment="0" applyProtection="0">
      <alignment horizontal="center"/>
    </xf>
    <xf numFmtId="0" fontId="33" fillId="0" borderId="0" applyNumberFormat="0" applyFill="0" applyBorder="0" applyAlignment="0" applyProtection="0">
      <alignment horizontal="center"/>
    </xf>
    <xf numFmtId="0" fontId="32" fillId="0" borderId="0" applyNumberFormat="0" applyFill="0" applyBorder="0" applyAlignment="0" applyProtection="0">
      <alignment horizontal="center"/>
    </xf>
    <xf numFmtId="0" fontId="33" fillId="0" borderId="0" applyNumberFormat="0" applyFill="0" applyBorder="0" applyAlignment="0" applyProtection="0">
      <alignment horizontal="center"/>
    </xf>
    <xf numFmtId="0" fontId="30" fillId="0" borderId="0" applyNumberFormat="0" applyFill="0" applyBorder="0" applyAlignment="0" applyProtection="0">
      <alignment horizontal="center"/>
    </xf>
    <xf numFmtId="0" fontId="31" fillId="0" borderId="0" applyNumberFormat="0" applyFill="0" applyBorder="0" applyAlignment="0" applyProtection="0">
      <alignment horizontal="center"/>
    </xf>
    <xf numFmtId="0" fontId="32" fillId="0" borderId="0" applyNumberFormat="0" applyFill="0" applyBorder="0" applyAlignment="0" applyProtection="0">
      <alignment horizontal="center"/>
    </xf>
    <xf numFmtId="0" fontId="33" fillId="0" borderId="0" applyNumberFormat="0" applyFill="0" applyBorder="0" applyAlignment="0" applyProtection="0">
      <alignment horizontal="center"/>
    </xf>
    <xf numFmtId="0" fontId="30" fillId="0" borderId="0" applyNumberFormat="0" applyFill="0" applyBorder="0" applyAlignment="0" applyProtection="0">
      <alignment horizontal="center"/>
    </xf>
    <xf numFmtId="0" fontId="31" fillId="0" borderId="0" applyNumberFormat="0" applyFill="0" applyBorder="0" applyAlignment="0" applyProtection="0">
      <alignment horizontal="center"/>
    </xf>
    <xf numFmtId="0" fontId="14" fillId="28" borderId="20" applyNumberFormat="0" applyFont="0" applyBorder="0" applyAlignment="0" applyProtection="0"/>
    <xf numFmtId="0" fontId="14" fillId="28" borderId="20" applyNumberFormat="0" applyFont="0" applyBorder="0" applyAlignment="0" applyProtection="0"/>
    <xf numFmtId="0" fontId="24" fillId="14" borderId="0" applyNumberFormat="0" applyBorder="0" applyAlignment="0" applyProtection="0"/>
    <xf numFmtId="0" fontId="30" fillId="15" borderId="0" applyNumberFormat="0" applyBorder="0" applyAlignment="0" applyProtection="0"/>
    <xf numFmtId="0" fontId="14" fillId="16" borderId="0" applyNumberFormat="0" applyFont="0" applyBorder="0" applyAlignment="0" applyProtection="0"/>
    <xf numFmtId="0" fontId="14" fillId="16" borderId="0" applyNumberFormat="0" applyFont="0" applyBorder="0" applyAlignment="0" applyProtection="0"/>
    <xf numFmtId="0" fontId="14" fillId="0" borderId="0" applyNumberFormat="0" applyFont="0" applyBorder="0" applyAlignment="0" applyProtection="0"/>
    <xf numFmtId="0" fontId="14" fillId="0" borderId="0" applyNumberFormat="0" applyFont="0" applyBorder="0" applyAlignment="0" applyProtection="0"/>
    <xf numFmtId="0" fontId="14" fillId="12" borderId="0" applyNumberFormat="0" applyFont="0" applyBorder="0" applyAlignment="0" applyProtection="0"/>
    <xf numFmtId="0" fontId="14" fillId="12" borderId="0" applyNumberFormat="0" applyFont="0" applyBorder="0" applyAlignment="0" applyProtection="0"/>
    <xf numFmtId="0" fontId="14" fillId="35" borderId="0" applyNumberFormat="0" applyFont="0" applyBorder="0" applyAlignment="0" applyProtection="0"/>
    <xf numFmtId="0" fontId="14" fillId="35" borderId="0" applyNumberFormat="0" applyFont="0" applyBorder="0" applyAlignment="0" applyProtection="0"/>
    <xf numFmtId="0" fontId="34" fillId="30" borderId="0">
      <alignment vertical="center"/>
    </xf>
    <xf numFmtId="0" fontId="35" fillId="0" borderId="22" applyNumberFormat="0" applyFill="0" applyAlignment="0" applyProtection="0"/>
    <xf numFmtId="20" fontId="14" fillId="0" borderId="0" applyFont="0" applyFill="0" applyBorder="0" applyAlignment="0" applyProtection="0"/>
    <xf numFmtId="20" fontId="14" fillId="0" borderId="0" applyFont="0" applyFill="0" applyBorder="0" applyAlignment="0" applyProtection="0"/>
    <xf numFmtId="0" fontId="36" fillId="0" borderId="0" applyNumberFormat="0" applyProtection="0">
      <alignment vertical="center"/>
    </xf>
    <xf numFmtId="0" fontId="36" fillId="0" borderId="0" applyNumberFormat="0" applyProtection="0">
      <alignment vertical="center"/>
    </xf>
    <xf numFmtId="0" fontId="37" fillId="0" borderId="0" applyNumberFormat="0" applyProtection="0">
      <alignment vertical="center"/>
    </xf>
    <xf numFmtId="0" fontId="36" fillId="30" borderId="0" applyNumberFormat="0" applyProtection="0">
      <alignment vertical="center"/>
    </xf>
    <xf numFmtId="165" fontId="14" fillId="0" borderId="0" applyFont="0" applyFill="0" applyBorder="0" applyAlignment="0" applyProtection="0"/>
  </cellStyleXfs>
  <cellXfs count="271">
    <xf numFmtId="0" fontId="0" fillId="0" borderId="0" xfId="0"/>
    <xf numFmtId="0" fontId="2" fillId="0" borderId="0" xfId="0" applyFont="1"/>
    <xf numFmtId="10" fontId="0" fillId="0" borderId="0" xfId="0" applyNumberFormat="1"/>
    <xf numFmtId="0" fontId="0" fillId="3" borderId="1" xfId="0" applyFill="1" applyBorder="1"/>
    <xf numFmtId="0" fontId="0" fillId="0" borderId="0" xfId="0" applyAlignment="1">
      <alignment vertical="top"/>
    </xf>
    <xf numFmtId="0" fontId="0" fillId="0" borderId="1" xfId="0" applyBorder="1"/>
    <xf numFmtId="0" fontId="11" fillId="0" borderId="0" xfId="0" applyFont="1" applyAlignment="1">
      <alignment wrapText="1"/>
    </xf>
    <xf numFmtId="0" fontId="11" fillId="5" borderId="1" xfId="0" applyFont="1" applyFill="1" applyBorder="1" applyAlignment="1">
      <alignment wrapText="1"/>
    </xf>
    <xf numFmtId="0" fontId="11" fillId="5" borderId="0" xfId="0" applyFont="1" applyFill="1" applyAlignment="1">
      <alignment wrapText="1"/>
    </xf>
    <xf numFmtId="0" fontId="11" fillId="0" borderId="5" xfId="0" applyFont="1" applyBorder="1" applyAlignment="1">
      <alignment wrapText="1"/>
    </xf>
    <xf numFmtId="0" fontId="5" fillId="0" borderId="5" xfId="0" applyFont="1" applyBorder="1" applyAlignment="1">
      <alignment wrapText="1"/>
    </xf>
    <xf numFmtId="0" fontId="11" fillId="8" borderId="0" xfId="0" applyFont="1" applyFill="1" applyAlignment="1">
      <alignment wrapText="1"/>
    </xf>
    <xf numFmtId="0" fontId="11" fillId="6" borderId="4" xfId="0" applyFont="1" applyFill="1" applyBorder="1" applyAlignment="1">
      <alignment wrapText="1"/>
    </xf>
    <xf numFmtId="16" fontId="11" fillId="6" borderId="5" xfId="0" applyNumberFormat="1" applyFont="1" applyFill="1" applyBorder="1" applyAlignment="1">
      <alignment wrapText="1"/>
    </xf>
    <xf numFmtId="0" fontId="7" fillId="5" borderId="1" xfId="0" applyFont="1" applyFill="1" applyBorder="1" applyAlignment="1">
      <alignment wrapText="1"/>
    </xf>
    <xf numFmtId="0" fontId="11" fillId="0" borderId="4" xfId="0" applyFont="1" applyBorder="1" applyAlignment="1">
      <alignment wrapText="1"/>
    </xf>
    <xf numFmtId="16" fontId="11" fillId="0" borderId="5" xfId="0" applyNumberFormat="1" applyFont="1" applyBorder="1" applyAlignment="1">
      <alignment wrapText="1"/>
    </xf>
    <xf numFmtId="0" fontId="11" fillId="7" borderId="1" xfId="0" applyFont="1" applyFill="1" applyBorder="1" applyAlignment="1">
      <alignment wrapText="1"/>
    </xf>
    <xf numFmtId="0" fontId="11" fillId="6" borderId="0" xfId="0" applyFont="1" applyFill="1" applyAlignment="1">
      <alignment wrapText="1"/>
    </xf>
    <xf numFmtId="0" fontId="10" fillId="6" borderId="5" xfId="0" applyFont="1" applyFill="1" applyBorder="1" applyAlignment="1">
      <alignment wrapText="1"/>
    </xf>
    <xf numFmtId="0" fontId="0" fillId="9" borderId="0" xfId="0" applyFill="1"/>
    <xf numFmtId="0" fontId="11" fillId="9" borderId="6" xfId="0" applyFont="1" applyFill="1" applyBorder="1" applyAlignment="1">
      <alignment wrapText="1"/>
    </xf>
    <xf numFmtId="0" fontId="11" fillId="9" borderId="7" xfId="0" applyFont="1" applyFill="1" applyBorder="1" applyAlignment="1">
      <alignment wrapText="1"/>
    </xf>
    <xf numFmtId="16" fontId="11" fillId="9" borderId="7" xfId="0" applyNumberFormat="1" applyFont="1" applyFill="1" applyBorder="1" applyAlignment="1">
      <alignment wrapText="1"/>
    </xf>
    <xf numFmtId="0" fontId="11" fillId="9" borderId="8" xfId="0" applyFont="1" applyFill="1" applyBorder="1" applyAlignment="1">
      <alignment wrapText="1"/>
    </xf>
    <xf numFmtId="0" fontId="11" fillId="9" borderId="9" xfId="0" applyFont="1" applyFill="1" applyBorder="1" applyAlignment="1">
      <alignment wrapText="1"/>
    </xf>
    <xf numFmtId="0" fontId="11" fillId="0" borderId="8" xfId="0" applyFont="1" applyBorder="1" applyAlignment="1">
      <alignment wrapText="1"/>
    </xf>
    <xf numFmtId="0" fontId="16" fillId="9" borderId="8" xfId="0" applyFont="1" applyFill="1" applyBorder="1" applyAlignment="1">
      <alignment wrapText="1"/>
    </xf>
    <xf numFmtId="0" fontId="0" fillId="9" borderId="8" xfId="0" applyFill="1" applyBorder="1"/>
    <xf numFmtId="0" fontId="11" fillId="6" borderId="10" xfId="0" applyFont="1" applyFill="1" applyBorder="1" applyAlignment="1">
      <alignment wrapText="1"/>
    </xf>
    <xf numFmtId="0" fontId="11" fillId="6" borderId="11" xfId="0" applyFont="1" applyFill="1" applyBorder="1" applyAlignment="1">
      <alignment wrapText="1"/>
    </xf>
    <xf numFmtId="16" fontId="11" fillId="6" borderId="11" xfId="0" applyNumberFormat="1" applyFont="1" applyFill="1" applyBorder="1" applyAlignment="1">
      <alignment wrapText="1"/>
    </xf>
    <xf numFmtId="0" fontId="11" fillId="0" borderId="11" xfId="0" applyFont="1" applyBorder="1" applyAlignment="1">
      <alignment wrapText="1"/>
    </xf>
    <xf numFmtId="0" fontId="11" fillId="5" borderId="2" xfId="0" applyFont="1" applyFill="1" applyBorder="1" applyAlignment="1">
      <alignment wrapText="1"/>
    </xf>
    <xf numFmtId="0" fontId="16" fillId="0" borderId="8" xfId="0" applyFont="1" applyBorder="1" applyAlignment="1">
      <alignment wrapText="1"/>
    </xf>
    <xf numFmtId="0" fontId="11" fillId="0" borderId="6" xfId="0" applyFont="1" applyBorder="1" applyAlignment="1">
      <alignment wrapText="1"/>
    </xf>
    <xf numFmtId="0" fontId="11" fillId="0" borderId="7" xfId="0" applyFont="1" applyBorder="1" applyAlignment="1">
      <alignment wrapText="1"/>
    </xf>
    <xf numFmtId="16" fontId="11" fillId="0" borderId="7" xfId="0" applyNumberFormat="1" applyFont="1" applyBorder="1" applyAlignment="1">
      <alignment wrapText="1"/>
    </xf>
    <xf numFmtId="0" fontId="5" fillId="0" borderId="7" xfId="0" applyFont="1" applyBorder="1" applyAlignment="1">
      <alignment wrapText="1"/>
    </xf>
    <xf numFmtId="0" fontId="11" fillId="0" borderId="9" xfId="0" applyFont="1" applyBorder="1" applyAlignment="1">
      <alignment wrapText="1"/>
    </xf>
    <xf numFmtId="0" fontId="0" fillId="0" borderId="8" xfId="0" applyBorder="1"/>
    <xf numFmtId="0" fontId="11" fillId="8" borderId="10" xfId="0" applyFont="1" applyFill="1" applyBorder="1" applyAlignment="1">
      <alignment wrapText="1"/>
    </xf>
    <xf numFmtId="16" fontId="11" fillId="8" borderId="11" xfId="0" applyNumberFormat="1" applyFont="1" applyFill="1" applyBorder="1" applyAlignment="1">
      <alignment wrapText="1"/>
    </xf>
    <xf numFmtId="0" fontId="11" fillId="8" borderId="2" xfId="0" applyFont="1" applyFill="1" applyBorder="1" applyAlignment="1">
      <alignment wrapText="1"/>
    </xf>
    <xf numFmtId="0" fontId="11" fillId="5" borderId="9" xfId="0" applyFont="1" applyFill="1" applyBorder="1" applyAlignment="1">
      <alignment wrapText="1"/>
    </xf>
    <xf numFmtId="0" fontId="11" fillId="5" borderId="8" xfId="0" applyFont="1" applyFill="1" applyBorder="1" applyAlignment="1">
      <alignment wrapText="1"/>
    </xf>
    <xf numFmtId="0" fontId="0" fillId="0" borderId="12" xfId="0" applyBorder="1"/>
    <xf numFmtId="10" fontId="0" fillId="0" borderId="12" xfId="0" applyNumberFormat="1" applyBorder="1"/>
    <xf numFmtId="0" fontId="0" fillId="0" borderId="13" xfId="0" applyBorder="1"/>
    <xf numFmtId="10" fontId="0" fillId="0" borderId="13" xfId="0" applyNumberFormat="1" applyBorder="1"/>
    <xf numFmtId="0" fontId="11" fillId="0" borderId="0" xfId="0" applyFont="1" applyAlignment="1">
      <alignment horizontal="left" wrapText="1" indent="2"/>
    </xf>
    <xf numFmtId="0" fontId="10" fillId="0" borderId="1" xfId="0" applyFont="1" applyBorder="1" applyAlignment="1">
      <alignment vertical="top" wrapText="1"/>
    </xf>
    <xf numFmtId="0" fontId="10" fillId="3" borderId="1" xfId="0" applyFont="1" applyFill="1" applyBorder="1" applyAlignment="1">
      <alignment wrapText="1"/>
    </xf>
    <xf numFmtId="0" fontId="0" fillId="3" borderId="1" xfId="0" applyFill="1" applyBorder="1" applyAlignment="1">
      <alignment horizontal="left" vertical="top" wrapText="1"/>
    </xf>
    <xf numFmtId="9" fontId="10" fillId="3" borderId="1" xfId="2" applyFont="1" applyFill="1" applyBorder="1" applyAlignment="1">
      <alignment wrapText="1"/>
    </xf>
    <xf numFmtId="0" fontId="11" fillId="8" borderId="11" xfId="0" applyFont="1" applyFill="1" applyBorder="1" applyAlignment="1">
      <alignment wrapText="1"/>
    </xf>
    <xf numFmtId="0" fontId="11" fillId="6" borderId="5" xfId="0" applyFont="1" applyFill="1" applyBorder="1" applyAlignment="1">
      <alignment wrapText="1"/>
    </xf>
    <xf numFmtId="0" fontId="1" fillId="0" borderId="1" xfId="0" applyFont="1" applyBorder="1" applyAlignment="1">
      <alignment horizontal="left" vertical="top" wrapText="1"/>
    </xf>
    <xf numFmtId="167" fontId="10" fillId="0" borderId="1" xfId="3" applyNumberFormat="1" applyFont="1" applyFill="1" applyBorder="1" applyAlignment="1">
      <alignment vertical="top"/>
    </xf>
    <xf numFmtId="167" fontId="10" fillId="3" borderId="1" xfId="0" applyNumberFormat="1" applyFont="1" applyFill="1" applyBorder="1" applyAlignment="1">
      <alignment horizontal="right" vertical="top" wrapText="1"/>
    </xf>
    <xf numFmtId="0" fontId="10" fillId="3" borderId="1" xfId="0" applyFont="1" applyFill="1" applyBorder="1" applyAlignment="1">
      <alignment vertical="top" wrapText="1"/>
    </xf>
    <xf numFmtId="0" fontId="10" fillId="3" borderId="1" xfId="0" applyFont="1" applyFill="1" applyBorder="1" applyAlignment="1">
      <alignment horizontal="left" vertical="top" wrapText="1"/>
    </xf>
    <xf numFmtId="0" fontId="0" fillId="3" borderId="1" xfId="0" applyFill="1" applyBorder="1" applyAlignment="1">
      <alignment horizontal="left" vertical="top"/>
    </xf>
    <xf numFmtId="167" fontId="0" fillId="0" borderId="0" xfId="3" applyNumberFormat="1" applyFont="1"/>
    <xf numFmtId="0" fontId="0" fillId="0" borderId="1" xfId="0" applyBorder="1" applyAlignment="1">
      <alignment vertical="top"/>
    </xf>
    <xf numFmtId="0" fontId="0" fillId="0" borderId="0" xfId="0" applyAlignment="1">
      <alignment horizontal="left" vertical="top"/>
    </xf>
    <xf numFmtId="0" fontId="0" fillId="3" borderId="16" xfId="0" applyFill="1" applyBorder="1"/>
    <xf numFmtId="0" fontId="0" fillId="0" borderId="16" xfId="0" applyBorder="1" applyAlignment="1">
      <alignment vertical="top" wrapText="1"/>
    </xf>
    <xf numFmtId="0" fontId="10" fillId="0" borderId="16" xfId="0" applyFont="1" applyBorder="1" applyAlignment="1">
      <alignment vertical="top" wrapText="1"/>
    </xf>
    <xf numFmtId="0" fontId="10" fillId="3" borderId="16" xfId="0" applyFont="1" applyFill="1" applyBorder="1" applyAlignment="1">
      <alignment horizontal="right" vertical="top" wrapText="1"/>
    </xf>
    <xf numFmtId="9" fontId="10" fillId="0" borderId="16" xfId="2" applyFont="1" applyFill="1" applyBorder="1" applyAlignment="1">
      <alignment vertical="top" wrapText="1"/>
    </xf>
    <xf numFmtId="0" fontId="10" fillId="3" borderId="16" xfId="0" applyFont="1" applyFill="1" applyBorder="1" applyAlignment="1">
      <alignment horizontal="left" vertical="top" wrapText="1"/>
    </xf>
    <xf numFmtId="0" fontId="0" fillId="3" borderId="16" xfId="0" applyFill="1" applyBorder="1" applyAlignment="1">
      <alignment horizontal="left" vertical="top"/>
    </xf>
    <xf numFmtId="167" fontId="10" fillId="0" borderId="1" xfId="3" applyNumberFormat="1" applyFont="1" applyFill="1" applyBorder="1" applyAlignment="1">
      <alignment vertical="top" wrapText="1"/>
    </xf>
    <xf numFmtId="167" fontId="10" fillId="0" borderId="1" xfId="0" applyNumberFormat="1" applyFont="1" applyBorder="1" applyAlignment="1">
      <alignment vertical="top" wrapText="1"/>
    </xf>
    <xf numFmtId="9" fontId="10" fillId="0" borderId="16" xfId="2" applyFont="1" applyFill="1" applyBorder="1" applyAlignment="1">
      <alignment vertical="top"/>
    </xf>
    <xf numFmtId="0" fontId="10" fillId="0" borderId="16" xfId="0" applyFont="1" applyBorder="1" applyAlignment="1">
      <alignment horizontal="right" vertical="top" wrapText="1"/>
    </xf>
    <xf numFmtId="0" fontId="0" fillId="3" borderId="16" xfId="0" applyFill="1" applyBorder="1" applyAlignment="1">
      <alignment horizontal="left" vertical="top" wrapText="1"/>
    </xf>
    <xf numFmtId="0" fontId="0" fillId="0" borderId="1" xfId="0" applyBorder="1" applyAlignment="1">
      <alignment vertical="top" wrapText="1"/>
    </xf>
    <xf numFmtId="3" fontId="10" fillId="0" borderId="1" xfId="3" applyNumberFormat="1" applyFont="1" applyFill="1" applyBorder="1" applyAlignment="1">
      <alignment horizontal="right" vertical="top" wrapText="1"/>
    </xf>
    <xf numFmtId="3" fontId="10" fillId="0" borderId="1" xfId="0" applyNumberFormat="1" applyFont="1" applyBorder="1" applyAlignment="1">
      <alignment horizontal="right" vertical="top" wrapText="1"/>
    </xf>
    <xf numFmtId="9" fontId="10" fillId="0" borderId="16" xfId="2" applyFont="1" applyFill="1" applyBorder="1" applyAlignment="1">
      <alignment horizontal="right" vertical="top" wrapText="1"/>
    </xf>
    <xf numFmtId="9" fontId="10" fillId="0" borderId="16" xfId="0" applyNumberFormat="1" applyFont="1" applyBorder="1" applyAlignment="1">
      <alignment horizontal="right" vertical="top" wrapText="1"/>
    </xf>
    <xf numFmtId="0" fontId="3" fillId="2" borderId="1" xfId="0" applyFont="1" applyFill="1" applyBorder="1" applyAlignment="1">
      <alignment horizontal="left" vertical="center" wrapText="1"/>
    </xf>
    <xf numFmtId="9" fontId="10" fillId="0" borderId="1" xfId="2" applyFont="1" applyFill="1" applyBorder="1" applyAlignment="1">
      <alignment horizontal="right" vertical="top" wrapText="1"/>
    </xf>
    <xf numFmtId="0" fontId="9" fillId="0" borderId="1" xfId="0" applyFont="1" applyBorder="1" applyAlignment="1">
      <alignment vertical="top" wrapText="1"/>
    </xf>
    <xf numFmtId="0" fontId="0" fillId="0" borderId="1" xfId="0" applyBorder="1" applyAlignment="1">
      <alignment horizontal="right" vertical="top"/>
    </xf>
    <xf numFmtId="9" fontId="10" fillId="0" borderId="1" xfId="0" applyNumberFormat="1" applyFont="1" applyBorder="1" applyAlignment="1">
      <alignment vertical="top" wrapText="1"/>
    </xf>
    <xf numFmtId="0" fontId="10" fillId="0" borderId="1" xfId="0" applyFont="1" applyBorder="1" applyAlignment="1">
      <alignment horizontal="right" vertical="top" wrapText="1"/>
    </xf>
    <xf numFmtId="9" fontId="10" fillId="0" borderId="1" xfId="0" applyNumberFormat="1" applyFont="1" applyBorder="1" applyAlignment="1">
      <alignment horizontal="right" vertical="top" wrapText="1"/>
    </xf>
    <xf numFmtId="9" fontId="10" fillId="2" borderId="1" xfId="0" applyNumberFormat="1" applyFont="1" applyFill="1" applyBorder="1" applyAlignment="1">
      <alignment vertical="top" wrapText="1"/>
    </xf>
    <xf numFmtId="0" fontId="10" fillId="2" borderId="1" xfId="0" applyFont="1" applyFill="1" applyBorder="1" applyAlignment="1">
      <alignment horizontal="right" vertical="top" wrapText="1"/>
    </xf>
    <xf numFmtId="9" fontId="10" fillId="2" borderId="1" xfId="0" applyNumberFormat="1" applyFont="1" applyFill="1" applyBorder="1" applyAlignment="1">
      <alignment horizontal="right" vertical="top" wrapText="1"/>
    </xf>
    <xf numFmtId="10" fontId="10" fillId="2" borderId="1" xfId="0" applyNumberFormat="1" applyFont="1" applyFill="1" applyBorder="1" applyAlignment="1">
      <alignment vertical="top" wrapText="1"/>
    </xf>
    <xf numFmtId="0" fontId="10" fillId="2" borderId="16" xfId="0" applyFont="1" applyFill="1" applyBorder="1" applyAlignment="1">
      <alignment horizontal="right" vertical="top" wrapText="1"/>
    </xf>
    <xf numFmtId="0" fontId="10" fillId="3" borderId="16" xfId="0" applyFont="1" applyFill="1" applyBorder="1" applyAlignment="1">
      <alignment wrapText="1"/>
    </xf>
    <xf numFmtId="0" fontId="0" fillId="0" borderId="1" xfId="0" applyBorder="1" applyAlignment="1">
      <alignment horizontal="left" vertical="top"/>
    </xf>
    <xf numFmtId="0" fontId="0" fillId="0" borderId="16" xfId="0" applyBorder="1" applyAlignment="1">
      <alignment horizontal="left" vertical="top"/>
    </xf>
    <xf numFmtId="0" fontId="10" fillId="0" borderId="1" xfId="0" applyFont="1" applyBorder="1" applyAlignment="1">
      <alignment horizontal="left" vertical="top" wrapText="1"/>
    </xf>
    <xf numFmtId="0" fontId="10" fillId="0" borderId="16" xfId="0" applyFont="1" applyBorder="1" applyAlignment="1">
      <alignment horizontal="left" vertical="top" wrapText="1"/>
    </xf>
    <xf numFmtId="0" fontId="0" fillId="0" borderId="1" xfId="0" applyBorder="1" applyAlignment="1">
      <alignment horizontal="left" vertical="top" wrapText="1"/>
    </xf>
    <xf numFmtId="0" fontId="0" fillId="0" borderId="16" xfId="0" applyBorder="1" applyAlignment="1">
      <alignment horizontal="left" vertical="top" wrapText="1"/>
    </xf>
    <xf numFmtId="9" fontId="10" fillId="0" borderId="1" xfId="0" applyNumberFormat="1" applyFont="1" applyFill="1" applyBorder="1" applyAlignment="1">
      <alignment vertical="top" wrapText="1"/>
    </xf>
    <xf numFmtId="0" fontId="9" fillId="0" borderId="1" xfId="0" applyFont="1" applyBorder="1" applyAlignment="1"/>
    <xf numFmtId="0" fontId="9" fillId="3" borderId="1" xfId="0" applyFont="1" applyFill="1" applyBorder="1" applyAlignment="1"/>
    <xf numFmtId="0" fontId="0" fillId="3" borderId="1" xfId="0" applyFill="1" applyBorder="1" applyAlignment="1"/>
    <xf numFmtId="0" fontId="0" fillId="3" borderId="16" xfId="0" applyFill="1" applyBorder="1" applyAlignment="1"/>
    <xf numFmtId="0" fontId="0" fillId="3" borderId="1" xfId="0" applyFill="1" applyBorder="1" applyAlignment="1">
      <alignment vertical="top"/>
    </xf>
    <xf numFmtId="0" fontId="9" fillId="0" borderId="1" xfId="0" applyFont="1" applyBorder="1" applyAlignment="1">
      <alignment vertical="top"/>
    </xf>
    <xf numFmtId="0" fontId="0" fillId="0" borderId="16" xfId="0" applyBorder="1" applyAlignment="1">
      <alignment vertical="top"/>
    </xf>
    <xf numFmtId="0" fontId="2" fillId="3" borderId="1" xfId="0" applyFont="1" applyFill="1" applyBorder="1" applyAlignment="1">
      <alignment horizontal="left" vertical="top" wrapText="1"/>
    </xf>
    <xf numFmtId="0" fontId="9" fillId="0" borderId="1" xfId="0" applyFont="1" applyBorder="1" applyAlignment="1">
      <alignment horizontal="left" vertical="top"/>
    </xf>
    <xf numFmtId="3" fontId="0" fillId="0" borderId="1" xfId="0" applyNumberFormat="1" applyBorder="1" applyAlignment="1">
      <alignment horizontal="right" vertical="top" wrapText="1"/>
    </xf>
    <xf numFmtId="3" fontId="0" fillId="0" borderId="1" xfId="0" applyNumberFormat="1" applyBorder="1" applyAlignment="1">
      <alignment horizontal="right" vertical="top"/>
    </xf>
    <xf numFmtId="0" fontId="0" fillId="0" borderId="16" xfId="0" applyBorder="1" applyAlignment="1">
      <alignment horizontal="right" vertical="top" wrapText="1"/>
    </xf>
    <xf numFmtId="0" fontId="12" fillId="0" borderId="16" xfId="0" applyFont="1" applyBorder="1" applyAlignment="1">
      <alignment horizontal="right" vertical="top"/>
    </xf>
    <xf numFmtId="0" fontId="0" fillId="0" borderId="16" xfId="0" applyBorder="1" applyAlignment="1">
      <alignment horizontal="right" vertical="top"/>
    </xf>
    <xf numFmtId="0" fontId="4" fillId="0" borderId="1" xfId="0" applyFont="1" applyBorder="1" applyAlignment="1">
      <alignment horizontal="left" vertical="top"/>
    </xf>
    <xf numFmtId="0" fontId="1" fillId="3" borderId="1" xfId="0" applyFont="1" applyFill="1" applyBorder="1" applyAlignment="1">
      <alignment horizontal="left" vertical="top" wrapText="1"/>
    </xf>
    <xf numFmtId="0" fontId="1" fillId="3" borderId="1" xfId="0" applyFont="1" applyFill="1" applyBorder="1" applyAlignment="1">
      <alignment horizontal="left" vertical="top"/>
    </xf>
    <xf numFmtId="0" fontId="4" fillId="0" borderId="16" xfId="0" applyFont="1" applyBorder="1" applyAlignment="1">
      <alignment horizontal="left" vertical="top"/>
    </xf>
    <xf numFmtId="0" fontId="1" fillId="3" borderId="16" xfId="0" applyFont="1" applyFill="1" applyBorder="1" applyAlignment="1">
      <alignment horizontal="left" vertical="top"/>
    </xf>
    <xf numFmtId="0" fontId="0" fillId="0" borderId="0" xfId="0" applyAlignment="1">
      <alignment horizontal="left"/>
    </xf>
    <xf numFmtId="0" fontId="0" fillId="3" borderId="16" xfId="0" applyFill="1" applyBorder="1" applyAlignment="1">
      <alignment horizontal="left"/>
    </xf>
    <xf numFmtId="0" fontId="0" fillId="3" borderId="1" xfId="0" applyFill="1" applyBorder="1" applyAlignment="1">
      <alignment horizontal="left"/>
    </xf>
    <xf numFmtId="0" fontId="0" fillId="3" borderId="1" xfId="0" applyFill="1" applyBorder="1" applyAlignment="1">
      <alignment horizontal="right" vertical="top" wrapText="1"/>
    </xf>
    <xf numFmtId="0" fontId="0" fillId="3" borderId="1" xfId="0" applyFill="1" applyBorder="1" applyAlignment="1">
      <alignment horizontal="right" vertical="top"/>
    </xf>
    <xf numFmtId="10" fontId="0" fillId="0" borderId="16" xfId="0" applyNumberFormat="1" applyBorder="1" applyAlignment="1">
      <alignment horizontal="right" vertical="top"/>
    </xf>
    <xf numFmtId="166" fontId="0" fillId="0" borderId="16" xfId="2" applyNumberFormat="1" applyFont="1" applyBorder="1" applyAlignment="1">
      <alignment horizontal="right" vertical="top"/>
    </xf>
    <xf numFmtId="166" fontId="0" fillId="0" borderId="16" xfId="0" applyNumberFormat="1" applyBorder="1" applyAlignment="1">
      <alignment horizontal="right" vertical="top"/>
    </xf>
    <xf numFmtId="166" fontId="0" fillId="9" borderId="16" xfId="0" applyNumberFormat="1" applyFill="1" applyBorder="1" applyAlignment="1">
      <alignment horizontal="right" vertical="top"/>
    </xf>
    <xf numFmtId="9" fontId="1" fillId="0" borderId="1" xfId="2" applyFont="1" applyFill="1" applyBorder="1" applyAlignment="1">
      <alignment horizontal="right" vertical="top" wrapText="1"/>
    </xf>
    <xf numFmtId="167" fontId="10" fillId="0" borderId="1" xfId="0" applyNumberFormat="1" applyFont="1" applyBorder="1" applyAlignment="1">
      <alignment horizontal="right" vertical="top"/>
    </xf>
    <xf numFmtId="167" fontId="10" fillId="0" borderId="1" xfId="3" applyNumberFormat="1" applyFont="1" applyFill="1" applyBorder="1" applyAlignment="1">
      <alignment horizontal="right" vertical="top" wrapText="1"/>
    </xf>
    <xf numFmtId="167" fontId="10" fillId="0" borderId="1" xfId="0" applyNumberFormat="1" applyFont="1" applyBorder="1" applyAlignment="1">
      <alignment horizontal="right" vertical="top" wrapText="1"/>
    </xf>
    <xf numFmtId="1" fontId="0" fillId="0" borderId="1" xfId="0" applyNumberFormat="1" applyBorder="1" applyAlignment="1">
      <alignment horizontal="right" vertical="top"/>
    </xf>
    <xf numFmtId="1" fontId="0" fillId="0" borderId="1" xfId="0" applyNumberFormat="1" applyFill="1" applyBorder="1" applyAlignment="1">
      <alignment horizontal="right" vertical="top"/>
    </xf>
    <xf numFmtId="0" fontId="39" fillId="0" borderId="0" xfId="0" applyFont="1"/>
    <xf numFmtId="0" fontId="10" fillId="0" borderId="1" xfId="0" applyFont="1" applyFill="1" applyBorder="1" applyAlignment="1">
      <alignment horizontal="right" vertical="top" wrapText="1"/>
    </xf>
    <xf numFmtId="0" fontId="38" fillId="0" borderId="1" xfId="0" applyFont="1" applyBorder="1" applyAlignment="1">
      <alignment vertical="top" wrapText="1"/>
    </xf>
    <xf numFmtId="0" fontId="3" fillId="2" borderId="1" xfId="0" applyFont="1" applyFill="1" applyBorder="1" applyAlignment="1">
      <alignment horizontal="left" vertical="top" wrapText="1"/>
    </xf>
    <xf numFmtId="167" fontId="3" fillId="2" borderId="1" xfId="3" applyNumberFormat="1" applyFont="1" applyFill="1" applyBorder="1" applyAlignment="1">
      <alignment horizontal="left" vertical="top" wrapText="1"/>
    </xf>
    <xf numFmtId="168" fontId="3" fillId="2" borderId="1" xfId="0" applyNumberFormat="1" applyFont="1" applyFill="1" applyBorder="1" applyAlignment="1">
      <alignment horizontal="left" vertical="top" wrapText="1"/>
    </xf>
    <xf numFmtId="43" fontId="3" fillId="2" borderId="1" xfId="0" applyNumberFormat="1" applyFont="1" applyFill="1" applyBorder="1" applyAlignment="1">
      <alignment horizontal="left" vertical="top" wrapText="1"/>
    </xf>
    <xf numFmtId="0" fontId="10" fillId="0" borderId="1" xfId="0" applyFont="1" applyFill="1" applyBorder="1" applyAlignment="1">
      <alignment horizontal="left" vertical="top" wrapText="1"/>
    </xf>
    <xf numFmtId="167" fontId="10" fillId="0" borderId="1" xfId="0" applyNumberFormat="1" applyFont="1" applyFill="1" applyBorder="1" applyAlignment="1">
      <alignment horizontal="right" vertical="top" wrapText="1"/>
    </xf>
    <xf numFmtId="174" fontId="10" fillId="0" borderId="1" xfId="3" applyNumberFormat="1" applyFont="1" applyFill="1" applyBorder="1" applyAlignment="1">
      <alignment horizontal="right" vertical="top" wrapText="1"/>
    </xf>
    <xf numFmtId="174" fontId="10" fillId="0" borderId="1" xfId="0" applyNumberFormat="1" applyFont="1" applyFill="1" applyBorder="1" applyAlignment="1">
      <alignment horizontal="right" vertical="top" wrapText="1"/>
    </xf>
    <xf numFmtId="174" fontId="0" fillId="0" borderId="1" xfId="0" applyNumberFormat="1" applyFill="1" applyBorder="1" applyAlignment="1">
      <alignment horizontal="right" vertical="top" wrapText="1"/>
    </xf>
    <xf numFmtId="167" fontId="3" fillId="2" borderId="1" xfId="3" applyNumberFormat="1" applyFont="1" applyFill="1" applyBorder="1" applyAlignment="1">
      <alignment horizontal="right" vertical="top" wrapText="1"/>
    </xf>
    <xf numFmtId="0" fontId="3" fillId="2" borderId="1" xfId="0" applyFont="1" applyFill="1" applyBorder="1" applyAlignment="1">
      <alignment horizontal="right" vertical="top" wrapText="1"/>
    </xf>
    <xf numFmtId="167" fontId="0" fillId="0" borderId="1" xfId="3" applyNumberFormat="1" applyFont="1" applyFill="1" applyBorder="1" applyAlignment="1">
      <alignment horizontal="right" vertical="top"/>
    </xf>
    <xf numFmtId="3" fontId="10" fillId="0" borderId="1" xfId="0" applyNumberFormat="1" applyFont="1" applyFill="1" applyBorder="1" applyAlignment="1">
      <alignment horizontal="right" vertical="top" wrapText="1"/>
    </xf>
    <xf numFmtId="3" fontId="10" fillId="3" borderId="1" xfId="0" applyNumberFormat="1" applyFont="1" applyFill="1" applyBorder="1" applyAlignment="1">
      <alignment horizontal="left" vertical="top" wrapText="1"/>
    </xf>
    <xf numFmtId="168" fontId="0" fillId="0" borderId="1" xfId="0" applyNumberFormat="1" applyFill="1" applyBorder="1" applyAlignment="1">
      <alignment horizontal="right" vertical="top"/>
    </xf>
    <xf numFmtId="168" fontId="0" fillId="0" borderId="1" xfId="0" applyNumberFormat="1" applyBorder="1" applyAlignment="1">
      <alignment horizontal="right" vertical="top"/>
    </xf>
    <xf numFmtId="173" fontId="0" fillId="0" borderId="1" xfId="0" applyNumberFormat="1" applyFill="1" applyBorder="1" applyAlignment="1">
      <alignment horizontal="right" vertical="top"/>
    </xf>
    <xf numFmtId="173" fontId="0" fillId="0" borderId="1" xfId="0" applyNumberFormat="1" applyBorder="1" applyAlignment="1">
      <alignment horizontal="right" vertical="top"/>
    </xf>
    <xf numFmtId="9" fontId="0" fillId="0" borderId="1" xfId="2" applyFont="1" applyFill="1" applyBorder="1" applyAlignment="1">
      <alignment horizontal="right" vertical="top"/>
    </xf>
    <xf numFmtId="9" fontId="10" fillId="0" borderId="1" xfId="0" applyNumberFormat="1" applyFont="1" applyFill="1" applyBorder="1" applyAlignment="1">
      <alignment horizontal="right" vertical="top" wrapText="1"/>
    </xf>
    <xf numFmtId="9" fontId="10" fillId="3" borderId="1" xfId="0" applyNumberFormat="1" applyFont="1" applyFill="1" applyBorder="1" applyAlignment="1">
      <alignment horizontal="left" vertical="top" wrapText="1"/>
    </xf>
    <xf numFmtId="9" fontId="15" fillId="0" borderId="1" xfId="0" applyNumberFormat="1" applyFont="1" applyFill="1" applyBorder="1" applyAlignment="1">
      <alignment horizontal="right" vertical="top" wrapText="1"/>
    </xf>
    <xf numFmtId="9" fontId="15" fillId="0" borderId="1" xfId="0" applyNumberFormat="1" applyFont="1" applyBorder="1" applyAlignment="1">
      <alignment horizontal="right" vertical="top" wrapText="1"/>
    </xf>
    <xf numFmtId="9" fontId="15" fillId="3" borderId="1" xfId="0" applyNumberFormat="1" applyFont="1" applyFill="1" applyBorder="1" applyAlignment="1">
      <alignment horizontal="left" vertical="top" wrapText="1"/>
    </xf>
    <xf numFmtId="9" fontId="10" fillId="3" borderId="1" xfId="2" applyFont="1" applyFill="1" applyBorder="1" applyAlignment="1">
      <alignment horizontal="left" vertical="top" wrapText="1"/>
    </xf>
    <xf numFmtId="167" fontId="10" fillId="0" borderId="1" xfId="3" applyNumberFormat="1" applyFont="1" applyFill="1" applyBorder="1" applyAlignment="1">
      <alignment horizontal="right" vertical="top"/>
    </xf>
    <xf numFmtId="43" fontId="3" fillId="3" borderId="1" xfId="0" applyNumberFormat="1" applyFont="1" applyFill="1" applyBorder="1" applyAlignment="1">
      <alignment horizontal="left" vertical="top" wrapText="1"/>
    </xf>
    <xf numFmtId="0" fontId="3" fillId="3" borderId="1" xfId="0" applyFont="1" applyFill="1" applyBorder="1" applyAlignment="1">
      <alignment horizontal="right" vertical="top" wrapText="1"/>
    </xf>
    <xf numFmtId="167" fontId="10" fillId="0" borderId="16" xfId="3" applyNumberFormat="1" applyFont="1" applyFill="1" applyBorder="1" applyAlignment="1">
      <alignment horizontal="right" vertical="top" wrapText="1"/>
    </xf>
    <xf numFmtId="168" fontId="0" fillId="0" borderId="16" xfId="0" applyNumberFormat="1" applyFill="1" applyBorder="1" applyAlignment="1">
      <alignment horizontal="right" vertical="top"/>
    </xf>
    <xf numFmtId="3" fontId="10" fillId="0" borderId="16" xfId="0" applyNumberFormat="1" applyFont="1" applyFill="1" applyBorder="1" applyAlignment="1">
      <alignment horizontal="right" vertical="top" wrapText="1"/>
    </xf>
    <xf numFmtId="3" fontId="10" fillId="0" borderId="16" xfId="0" applyNumberFormat="1" applyFont="1" applyBorder="1" applyAlignment="1">
      <alignment horizontal="right" vertical="top" wrapText="1"/>
    </xf>
    <xf numFmtId="3" fontId="10" fillId="3" borderId="16" xfId="0" applyNumberFormat="1" applyFont="1" applyFill="1" applyBorder="1" applyAlignment="1">
      <alignment horizontal="left" vertical="top" wrapText="1"/>
    </xf>
    <xf numFmtId="0" fontId="38" fillId="0" borderId="1" xfId="0" applyFont="1" applyBorder="1" applyAlignment="1">
      <alignment horizontal="left" vertical="top" wrapText="1"/>
    </xf>
    <xf numFmtId="0" fontId="3" fillId="37" borderId="1" xfId="0" applyFont="1" applyFill="1" applyBorder="1" applyAlignment="1">
      <alignment horizontal="left" vertical="top" wrapText="1"/>
    </xf>
    <xf numFmtId="0" fontId="3" fillId="37" borderId="1" xfId="3" applyNumberFormat="1" applyFont="1" applyFill="1" applyBorder="1" applyAlignment="1">
      <alignment horizontal="right" vertical="top" wrapText="1"/>
    </xf>
    <xf numFmtId="0" fontId="3" fillId="37" borderId="1" xfId="0" applyFont="1" applyFill="1" applyBorder="1" applyAlignment="1">
      <alignment horizontal="right" vertical="top" wrapText="1"/>
    </xf>
    <xf numFmtId="0" fontId="0" fillId="0" borderId="1" xfId="0" applyBorder="1" applyAlignment="1">
      <alignment horizontal="left"/>
    </xf>
    <xf numFmtId="1" fontId="0" fillId="9" borderId="1" xfId="0" applyNumberFormat="1" applyFill="1" applyBorder="1" applyAlignment="1">
      <alignment horizontal="right" vertical="top"/>
    </xf>
    <xf numFmtId="9" fontId="0" fillId="3" borderId="1" xfId="2" applyFont="1" applyFill="1" applyBorder="1" applyAlignment="1">
      <alignment horizontal="right" vertical="top" wrapText="1"/>
    </xf>
    <xf numFmtId="9" fontId="0" fillId="0" borderId="1" xfId="0" applyNumberFormat="1" applyBorder="1" applyAlignment="1">
      <alignment horizontal="right" vertical="top" wrapText="1"/>
    </xf>
    <xf numFmtId="9" fontId="0" fillId="0" borderId="1" xfId="2" applyNumberFormat="1" applyFont="1" applyFill="1" applyBorder="1" applyAlignment="1">
      <alignment horizontal="right" vertical="top" wrapText="1"/>
    </xf>
    <xf numFmtId="9" fontId="0" fillId="0" borderId="1" xfId="2" applyNumberFormat="1" applyFont="1" applyFill="1" applyBorder="1" applyAlignment="1">
      <alignment horizontal="right" vertical="top"/>
    </xf>
    <xf numFmtId="0" fontId="0" fillId="0" borderId="1" xfId="0" quotePrefix="1" applyBorder="1" applyAlignment="1">
      <alignment horizontal="left" vertical="top" wrapText="1"/>
    </xf>
    <xf numFmtId="9" fontId="0" fillId="0" borderId="1" xfId="0" applyNumberFormat="1" applyBorder="1" applyAlignment="1">
      <alignment horizontal="right" vertical="top"/>
    </xf>
    <xf numFmtId="9" fontId="0" fillId="3" borderId="16" xfId="2" applyFont="1" applyFill="1" applyBorder="1" applyAlignment="1">
      <alignment horizontal="right" vertical="top" wrapText="1"/>
    </xf>
    <xf numFmtId="167" fontId="10" fillId="0" borderId="1" xfId="3" applyNumberFormat="1" applyFont="1" applyBorder="1" applyAlignment="1">
      <alignment horizontal="right" vertical="top" wrapText="1"/>
    </xf>
    <xf numFmtId="167" fontId="10" fillId="0" borderId="1" xfId="3" applyNumberFormat="1" applyFont="1" applyBorder="1" applyAlignment="1">
      <alignment horizontal="right" vertical="top"/>
    </xf>
    <xf numFmtId="2" fontId="9" fillId="0" borderId="1" xfId="0" applyNumberFormat="1" applyFont="1" applyBorder="1" applyAlignment="1">
      <alignment vertical="top"/>
    </xf>
    <xf numFmtId="0" fontId="10" fillId="0" borderId="1" xfId="0" applyFont="1" applyBorder="1" applyAlignment="1">
      <alignment vertical="top"/>
    </xf>
    <xf numFmtId="2" fontId="10" fillId="0" borderId="1" xfId="0" applyNumberFormat="1" applyFont="1" applyBorder="1" applyAlignment="1">
      <alignment vertical="top"/>
    </xf>
    <xf numFmtId="2" fontId="0" fillId="0" borderId="1" xfId="0" applyNumberFormat="1" applyBorder="1" applyAlignment="1">
      <alignment vertical="top"/>
    </xf>
    <xf numFmtId="3" fontId="9" fillId="0" borderId="1" xfId="0" applyNumberFormat="1" applyFont="1" applyBorder="1" applyAlignment="1">
      <alignment horizontal="right" vertical="top"/>
    </xf>
    <xf numFmtId="0" fontId="3" fillId="3" borderId="1" xfId="0" applyFont="1" applyFill="1" applyBorder="1" applyAlignment="1">
      <alignment horizontal="left" vertical="top" wrapText="1"/>
    </xf>
    <xf numFmtId="9" fontId="9" fillId="0" borderId="1" xfId="0" applyNumberFormat="1" applyFont="1" applyBorder="1" applyAlignment="1">
      <alignment horizontal="right" vertical="top"/>
    </xf>
    <xf numFmtId="3" fontId="9" fillId="3" borderId="1" xfId="0" applyNumberFormat="1" applyFont="1" applyFill="1" applyBorder="1" applyAlignment="1">
      <alignment horizontal="right" vertical="top"/>
    </xf>
    <xf numFmtId="10" fontId="9" fillId="3" borderId="1" xfId="0" applyNumberFormat="1" applyFont="1" applyFill="1" applyBorder="1" applyAlignment="1">
      <alignment horizontal="right" vertical="top"/>
    </xf>
    <xf numFmtId="9" fontId="9" fillId="0" borderId="1" xfId="0" applyNumberFormat="1" applyFont="1" applyBorder="1" applyAlignment="1">
      <alignment horizontal="right" vertical="top" wrapText="1"/>
    </xf>
    <xf numFmtId="10" fontId="9" fillId="3" borderId="1" xfId="0" applyNumberFormat="1" applyFont="1" applyFill="1" applyBorder="1" applyAlignment="1">
      <alignment horizontal="right" vertical="top" wrapText="1"/>
    </xf>
    <xf numFmtId="166" fontId="9" fillId="0" borderId="1" xfId="0" applyNumberFormat="1" applyFont="1" applyBorder="1" applyAlignment="1">
      <alignment horizontal="right" vertical="top"/>
    </xf>
    <xf numFmtId="0" fontId="9" fillId="0" borderId="16" xfId="0" applyFont="1" applyBorder="1" applyAlignment="1">
      <alignment horizontal="left" vertical="top" wrapText="1"/>
    </xf>
    <xf numFmtId="9" fontId="9" fillId="0" borderId="16" xfId="0" applyNumberFormat="1" applyFont="1" applyBorder="1" applyAlignment="1">
      <alignment horizontal="right" vertical="top"/>
    </xf>
    <xf numFmtId="0" fontId="2" fillId="3" borderId="16" xfId="0" applyFont="1" applyFill="1" applyBorder="1" applyAlignment="1">
      <alignment horizontal="right" vertical="top"/>
    </xf>
    <xf numFmtId="9" fontId="6" fillId="3" borderId="1" xfId="2" applyFont="1" applyFill="1" applyBorder="1" applyAlignment="1">
      <alignment horizontal="right" vertical="top" wrapText="1"/>
    </xf>
    <xf numFmtId="9" fontId="6" fillId="3" borderId="16" xfId="2" applyFont="1" applyFill="1" applyBorder="1" applyAlignment="1">
      <alignment horizontal="right" vertical="top" wrapText="1"/>
    </xf>
    <xf numFmtId="1" fontId="0" fillId="0" borderId="1" xfId="1" applyNumberFormat="1" applyFont="1" applyFill="1" applyBorder="1" applyAlignment="1">
      <alignment horizontal="right" vertical="top"/>
    </xf>
    <xf numFmtId="1" fontId="0" fillId="0" borderId="1" xfId="0" applyNumberFormat="1" applyBorder="1" applyAlignment="1">
      <alignment horizontal="right" vertical="top" wrapText="1"/>
    </xf>
    <xf numFmtId="167" fontId="0" fillId="0" borderId="1" xfId="3" applyNumberFormat="1" applyFont="1" applyBorder="1" applyAlignment="1">
      <alignment horizontal="right" vertical="top" wrapText="1"/>
    </xf>
    <xf numFmtId="167" fontId="0" fillId="0" borderId="1" xfId="3" applyNumberFormat="1" applyFont="1" applyBorder="1" applyAlignment="1">
      <alignment horizontal="right" vertical="top"/>
    </xf>
    <xf numFmtId="166" fontId="10" fillId="0" borderId="1" xfId="0" applyNumberFormat="1" applyFont="1" applyFill="1" applyBorder="1" applyAlignment="1">
      <alignment vertical="top" wrapText="1"/>
    </xf>
    <xf numFmtId="166" fontId="10" fillId="0" borderId="1" xfId="2" applyNumberFormat="1" applyFont="1" applyFill="1" applyBorder="1" applyAlignment="1">
      <alignment horizontal="right" vertical="top" wrapText="1"/>
    </xf>
    <xf numFmtId="167" fontId="4" fillId="0" borderId="1" xfId="3" applyNumberFormat="1" applyFont="1" applyFill="1" applyBorder="1" applyAlignment="1">
      <alignment horizontal="right" vertical="top"/>
    </xf>
    <xf numFmtId="167" fontId="1" fillId="0" borderId="1" xfId="3" applyNumberFormat="1" applyFont="1" applyBorder="1" applyAlignment="1">
      <alignment horizontal="right" vertical="top"/>
    </xf>
    <xf numFmtId="167" fontId="4" fillId="0" borderId="1" xfId="3" applyNumberFormat="1" applyFont="1" applyBorder="1" applyAlignment="1">
      <alignment horizontal="right" vertical="top" wrapText="1"/>
    </xf>
    <xf numFmtId="9" fontId="4" fillId="0" borderId="1" xfId="2" applyFont="1" applyFill="1" applyBorder="1" applyAlignment="1">
      <alignment horizontal="right" vertical="top"/>
    </xf>
    <xf numFmtId="9" fontId="1" fillId="0" borderId="1" xfId="2" applyFont="1" applyBorder="1" applyAlignment="1">
      <alignment horizontal="right" vertical="top"/>
    </xf>
    <xf numFmtId="9" fontId="4" fillId="0" borderId="1" xfId="2" applyFont="1" applyBorder="1" applyAlignment="1">
      <alignment horizontal="right" vertical="top"/>
    </xf>
    <xf numFmtId="167" fontId="4" fillId="0" borderId="16" xfId="3" applyNumberFormat="1" applyFont="1" applyFill="1" applyBorder="1" applyAlignment="1">
      <alignment horizontal="right" vertical="top"/>
    </xf>
    <xf numFmtId="167" fontId="1" fillId="0" borderId="16" xfId="3" applyNumberFormat="1" applyFont="1" applyBorder="1" applyAlignment="1">
      <alignment horizontal="right" vertical="top"/>
    </xf>
    <xf numFmtId="167" fontId="4" fillId="0" borderId="16" xfId="3" applyNumberFormat="1" applyFont="1" applyBorder="1" applyAlignment="1">
      <alignment horizontal="righ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0" fillId="0" borderId="1" xfId="0" quotePrefix="1" applyFont="1" applyFill="1" applyBorder="1" applyAlignment="1">
      <alignment horizontal="left" vertical="top" wrapText="1"/>
    </xf>
    <xf numFmtId="0" fontId="0" fillId="0" borderId="1" xfId="0" quotePrefix="1" applyFill="1" applyBorder="1" applyAlignment="1">
      <alignment horizontal="left" vertical="top" wrapText="1"/>
    </xf>
    <xf numFmtId="0" fontId="0" fillId="0" borderId="1" xfId="0" quotePrefix="1" applyBorder="1" applyAlignment="1">
      <alignment vertical="top" wrapText="1"/>
    </xf>
    <xf numFmtId="0" fontId="3" fillId="37" borderId="15" xfId="0" applyFont="1" applyFill="1" applyBorder="1" applyAlignment="1">
      <alignment horizontal="left" vertical="top" wrapText="1"/>
    </xf>
    <xf numFmtId="0" fontId="3" fillId="37" borderId="15" xfId="3" applyNumberFormat="1" applyFont="1" applyFill="1" applyBorder="1" applyAlignment="1">
      <alignment horizontal="right" vertical="top" wrapText="1"/>
    </xf>
    <xf numFmtId="0" fontId="3" fillId="37" borderId="15" xfId="0" applyFont="1" applyFill="1" applyBorder="1" applyAlignment="1">
      <alignment horizontal="right" vertical="top" wrapText="1"/>
    </xf>
    <xf numFmtId="0" fontId="2" fillId="3" borderId="15" xfId="0" applyFont="1" applyFill="1" applyBorder="1" applyAlignment="1">
      <alignment horizontal="left" vertical="top" wrapText="1"/>
    </xf>
    <xf numFmtId="0" fontId="0" fillId="0" borderId="1" xfId="0" quotePrefix="1" applyBorder="1" applyAlignment="1">
      <alignment vertical="top"/>
    </xf>
    <xf numFmtId="0" fontId="10" fillId="3" borderId="1" xfId="0" applyFont="1" applyFill="1" applyBorder="1" applyAlignment="1">
      <alignment horizontal="right" vertical="top" wrapText="1"/>
    </xf>
    <xf numFmtId="0" fontId="3" fillId="36" borderId="1" xfId="0" applyFont="1" applyFill="1" applyBorder="1" applyAlignment="1">
      <alignment horizontal="left" vertical="top" wrapText="1"/>
    </xf>
    <xf numFmtId="0" fontId="0" fillId="0" borderId="1" xfId="0" applyFont="1" applyBorder="1" applyAlignment="1">
      <alignment horizontal="left" vertical="top" wrapText="1"/>
    </xf>
    <xf numFmtId="0" fontId="10" fillId="3" borderId="16" xfId="0" applyFont="1" applyFill="1" applyBorder="1" applyAlignment="1">
      <alignment vertical="top" wrapText="1"/>
    </xf>
    <xf numFmtId="0" fontId="0" fillId="3" borderId="1" xfId="0" applyFill="1" applyBorder="1" applyAlignment="1">
      <alignment horizontal="left" wrapText="1"/>
    </xf>
    <xf numFmtId="0" fontId="3" fillId="3" borderId="15" xfId="0" applyFont="1" applyFill="1" applyBorder="1" applyAlignment="1">
      <alignment horizontal="left" vertical="top" wrapText="1"/>
    </xf>
    <xf numFmtId="9" fontId="10" fillId="3" borderId="1" xfId="0" applyNumberFormat="1" applyFont="1" applyFill="1" applyBorder="1" applyAlignment="1">
      <alignment vertical="top" wrapText="1"/>
    </xf>
    <xf numFmtId="9" fontId="10" fillId="3" borderId="1" xfId="0" applyNumberFormat="1" applyFont="1" applyFill="1" applyBorder="1" applyAlignment="1">
      <alignment horizontal="right" vertical="top" wrapText="1"/>
    </xf>
    <xf numFmtId="10" fontId="10" fillId="3" borderId="1" xfId="0" applyNumberFormat="1" applyFont="1" applyFill="1" applyBorder="1" applyAlignment="1">
      <alignment vertical="top" wrapText="1"/>
    </xf>
    <xf numFmtId="0" fontId="4" fillId="3" borderId="1" xfId="0" applyFont="1" applyFill="1" applyBorder="1" applyAlignment="1">
      <alignment horizontal="left" vertical="top" wrapText="1"/>
    </xf>
    <xf numFmtId="0" fontId="4" fillId="3" borderId="16" xfId="0" applyFont="1" applyFill="1" applyBorder="1" applyAlignment="1">
      <alignment horizontal="left" vertical="top" wrapText="1"/>
    </xf>
    <xf numFmtId="0" fontId="10" fillId="0" borderId="0" xfId="0" applyFont="1" applyFill="1" applyAlignment="1">
      <alignment horizontal="right" vertical="top"/>
    </xf>
    <xf numFmtId="0" fontId="3" fillId="4" borderId="3" xfId="0" applyFont="1" applyFill="1" applyBorder="1" applyAlignment="1">
      <alignment horizontal="right" vertical="top"/>
    </xf>
    <xf numFmtId="0" fontId="2" fillId="2" borderId="3" xfId="0" applyFont="1" applyFill="1" applyBorder="1" applyAlignment="1">
      <alignment horizontal="right" vertical="top" wrapText="1"/>
    </xf>
    <xf numFmtId="0" fontId="3" fillId="4" borderId="1" xfId="0" applyFont="1" applyFill="1" applyBorder="1" applyAlignment="1">
      <alignment horizontal="right" vertical="top" wrapText="1"/>
    </xf>
    <xf numFmtId="0" fontId="10" fillId="0" borderId="15" xfId="0" applyFont="1" applyFill="1" applyBorder="1" applyAlignment="1">
      <alignment horizontal="right" vertical="top"/>
    </xf>
    <xf numFmtId="0" fontId="10" fillId="0" borderId="1" xfId="0" applyFont="1" applyFill="1" applyBorder="1" applyAlignment="1">
      <alignment horizontal="right" vertical="top"/>
    </xf>
    <xf numFmtId="0" fontId="10" fillId="0" borderId="16" xfId="0" applyFont="1" applyFill="1" applyBorder="1" applyAlignment="1">
      <alignment horizontal="right" vertical="top"/>
    </xf>
    <xf numFmtId="167" fontId="10" fillId="0" borderId="16" xfId="0" applyNumberFormat="1" applyFont="1" applyFill="1" applyBorder="1" applyAlignment="1">
      <alignment horizontal="right" vertical="top" wrapText="1"/>
    </xf>
    <xf numFmtId="0" fontId="3" fillId="4" borderId="23" xfId="0" applyFont="1" applyFill="1" applyBorder="1" applyAlignment="1">
      <alignment horizontal="right" vertical="top" wrapText="1"/>
    </xf>
    <xf numFmtId="0" fontId="10" fillId="0" borderId="16" xfId="0" applyFont="1" applyFill="1" applyBorder="1" applyAlignment="1">
      <alignment horizontal="right" vertical="top" wrapText="1"/>
    </xf>
    <xf numFmtId="0" fontId="0" fillId="0" borderId="24" xfId="0" applyBorder="1" applyAlignment="1"/>
    <xf numFmtId="0" fontId="40" fillId="0" borderId="0" xfId="0" applyFont="1"/>
    <xf numFmtId="0" fontId="39" fillId="0" borderId="0" xfId="0" applyFont="1" applyAlignment="1">
      <alignment horizontal="left"/>
    </xf>
    <xf numFmtId="0" fontId="9" fillId="0" borderId="1" xfId="0" applyFont="1" applyBorder="1" applyAlignment="1">
      <alignment horizontal="left"/>
    </xf>
    <xf numFmtId="3" fontId="10" fillId="0" borderId="1" xfId="0" applyNumberFormat="1" applyFont="1" applyBorder="1" applyAlignment="1">
      <alignment horizontal="left" vertical="top" wrapText="1"/>
    </xf>
    <xf numFmtId="0" fontId="9" fillId="0" borderId="1" xfId="0" applyFont="1" applyBorder="1" applyAlignment="1">
      <alignment horizontal="left" vertical="top" indent="2"/>
    </xf>
    <xf numFmtId="3" fontId="10" fillId="0" borderId="1" xfId="0" applyNumberFormat="1" applyFont="1" applyBorder="1" applyAlignment="1">
      <alignment horizontal="left" vertical="top" wrapText="1" indent="2"/>
    </xf>
    <xf numFmtId="0" fontId="10" fillId="0" borderId="1" xfId="0" applyFont="1" applyBorder="1" applyAlignment="1">
      <alignment horizontal="left" vertical="top" wrapText="1" indent="2"/>
    </xf>
    <xf numFmtId="0" fontId="2" fillId="2" borderId="1" xfId="0" applyFont="1" applyFill="1" applyBorder="1" applyAlignment="1">
      <alignment horizontal="right" vertical="top" wrapText="1"/>
    </xf>
    <xf numFmtId="167" fontId="0" fillId="0" borderId="1" xfId="3" applyNumberFormat="1" applyFont="1" applyBorder="1"/>
    <xf numFmtId="0" fontId="38" fillId="3" borderId="1" xfId="0" applyFont="1" applyFill="1" applyBorder="1" applyAlignment="1">
      <alignment horizontal="left" vertical="top" wrapText="1"/>
    </xf>
    <xf numFmtId="1" fontId="38" fillId="0" borderId="1" xfId="0" applyNumberFormat="1" applyFont="1" applyBorder="1" applyAlignment="1">
      <alignment horizontal="right" vertical="top" wrapText="1"/>
    </xf>
    <xf numFmtId="1" fontId="0" fillId="0" borderId="16" xfId="1" applyNumberFormat="1" applyFont="1" applyBorder="1" applyAlignment="1">
      <alignment vertical="top"/>
    </xf>
    <xf numFmtId="0" fontId="0" fillId="0" borderId="14" xfId="0" applyBorder="1" applyAlignment="1">
      <alignment horizontal="center"/>
    </xf>
    <xf numFmtId="0" fontId="0" fillId="0" borderId="24" xfId="0" applyBorder="1" applyAlignment="1">
      <alignment horizontal="center"/>
    </xf>
    <xf numFmtId="0" fontId="0" fillId="0" borderId="1" xfId="0" applyBorder="1" applyAlignment="1">
      <alignment horizontal="left" vertical="top" wrapText="1"/>
    </xf>
    <xf numFmtId="0" fontId="0" fillId="0" borderId="0" xfId="0" applyBorder="1" applyAlignment="1">
      <alignment horizontal="center"/>
    </xf>
    <xf numFmtId="0" fontId="3" fillId="37" borderId="1" xfId="0" applyFont="1" applyFill="1" applyBorder="1" applyAlignment="1">
      <alignment horizontal="left" vertical="top" wrapText="1"/>
    </xf>
    <xf numFmtId="0" fontId="11" fillId="8" borderId="11" xfId="0" applyFont="1" applyFill="1" applyBorder="1" applyAlignment="1">
      <alignment wrapText="1"/>
    </xf>
    <xf numFmtId="0" fontId="11" fillId="6" borderId="5" xfId="0" applyFont="1" applyFill="1" applyBorder="1" applyAlignment="1">
      <alignment wrapText="1"/>
    </xf>
  </cellXfs>
  <cellStyles count="231">
    <cellStyle name="Body text" xfId="8" xr:uid="{972172CF-28EE-44D5-AACD-3006C3B9774B}"/>
    <cellStyle name="Body text 2" xfId="9" xr:uid="{158B93F2-569E-499A-92ED-5450E6C9DE5A}"/>
    <cellStyle name="Chart title" xfId="10" xr:uid="{969F4BA8-C71F-4506-9425-8B361A95E31C}"/>
    <cellStyle name="Comma" xfId="3" builtinId="3"/>
    <cellStyle name="Comma 2" xfId="7" xr:uid="{BB67AF35-CD79-4BA6-B930-FC36694B06BD}"/>
    <cellStyle name="Comma 2 2" xfId="12" xr:uid="{60BC7593-CFE0-4524-9F45-C371B7EA8028}"/>
    <cellStyle name="Comma 2 3" xfId="230" xr:uid="{B562BF0A-D2A5-4A70-8F6B-A74BC343E2D0}"/>
    <cellStyle name="Comma 2 4" xfId="11" xr:uid="{E9466C71-3D79-4098-8A32-E7CF18FC47AB}"/>
    <cellStyle name="Comma 3" xfId="13" xr:uid="{D04F0B48-9D28-49EF-BFDC-65D51B0C4621}"/>
    <cellStyle name="Comma 3 2" xfId="14" xr:uid="{8E5FCD87-1EAD-4BCA-877B-EF1F66D16B63}"/>
    <cellStyle name="Currency" xfId="1" builtinId="4"/>
    <cellStyle name="Currency 2" xfId="6" xr:uid="{835BD323-AF53-432A-9581-84E143A7AF4B}"/>
    <cellStyle name="Footnote" xfId="15" xr:uid="{4CC3F20F-31DB-4929-B290-1A63808BB788}"/>
    <cellStyle name="Header" xfId="16" xr:uid="{241E6F1F-4F83-4995-957B-2E78854DF2E4}"/>
    <cellStyle name="Main table head" xfId="17" xr:uid="{3CBCBB6E-63A8-404D-9770-1CA8273D9058}"/>
    <cellStyle name="MMDate" xfId="18" xr:uid="{DB608112-2206-421A-BF5D-43DDA9DE8F48}"/>
    <cellStyle name="Normal" xfId="0" builtinId="0"/>
    <cellStyle name="Normal 2" xfId="4" xr:uid="{CFBDFC88-A96C-498C-855A-F09CE40320F3}"/>
    <cellStyle name="Normal 2 2" xfId="19" xr:uid="{CA3D5680-BA28-403D-A135-7B189D96114E}"/>
    <cellStyle name="Normal 2 2 2" xfId="20" xr:uid="{28C1A8C2-DAF2-4BD5-8568-7A7F1757825C}"/>
    <cellStyle name="Normal 22" xfId="21" xr:uid="{787B1EDC-473F-4A95-BF12-A74714E08083}"/>
    <cellStyle name="Normal 22 2" xfId="22" xr:uid="{4378A004-5EFD-4270-BB0F-4F9F72AF8217}"/>
    <cellStyle name="Normal 29" xfId="23" xr:uid="{E4534B6E-FCE4-496C-8065-1CCDBE75772E}"/>
    <cellStyle name="Normal 29 2" xfId="24" xr:uid="{B45CA759-6CEE-4544-9621-5F5FF50671C8}"/>
    <cellStyle name="Normal 3" xfId="5" xr:uid="{DBEE50AA-6605-4FD9-BCE0-E438B302E23D}"/>
    <cellStyle name="Normal 3 2" xfId="26" xr:uid="{C90798F5-282B-494C-958C-990A2BFCF77A}"/>
    <cellStyle name="Normal 3 3" xfId="25" xr:uid="{F56F8EDA-312F-4C75-AEB6-A8E49A4BC7B9}"/>
    <cellStyle name="Normal 4" xfId="27" xr:uid="{2EA03DC2-5167-4EB8-8229-58DB43862D54}"/>
    <cellStyle name="Normal 4 2" xfId="28" xr:uid="{1D71455F-A644-46ED-B412-3C6CD143A370}"/>
    <cellStyle name="Normal 5" xfId="29" xr:uid="{7E5D2B78-7068-46C4-A21D-2C72C5E817EF}"/>
    <cellStyle name="Normal 6" xfId="30" xr:uid="{9021B5D5-4E4F-471E-AB03-1991F47C38B1}"/>
    <cellStyle name="Normal 6 2" xfId="31" xr:uid="{FEA7FB7B-8814-49A6-8DA5-0163D45DEBB9}"/>
    <cellStyle name="Normal 7" xfId="32" xr:uid="{0ED81449-1882-4983-992D-06AFD8E9D5EA}"/>
    <cellStyle name="Normal 7 2" xfId="33" xr:uid="{14931F3B-3977-419A-BE48-A6C4590D7CF4}"/>
    <cellStyle name="Normal 8" xfId="34" xr:uid="{08C2DD62-8CB2-4335-965F-19039FAD812C}"/>
    <cellStyle name="Percent" xfId="2" builtinId="5"/>
    <cellStyle name="Percent 2" xfId="35" xr:uid="{5F90053B-E421-4A38-A6D6-7EDAEDA8A842}"/>
    <cellStyle name="Percent 2 2" xfId="36" xr:uid="{D67E351C-FA70-4BB1-B0B5-A2D3D4A77419}"/>
    <cellStyle name="subhead" xfId="37" xr:uid="{A0C649A5-CCFF-44EB-B0C2-DB7275B3870A}"/>
    <cellStyle name="Table subhead" xfId="38" xr:uid="{6CCF2D7C-A03A-478B-9E84-006187F9E896}"/>
    <cellStyle name="wizActionApproved" xfId="39" xr:uid="{D124BCA5-B8D8-42CC-9500-A12A6814DF0E}"/>
    <cellStyle name="wizActionApproved 2" xfId="40" xr:uid="{85657C51-9A3D-488A-BCB2-6E20715AC833}"/>
    <cellStyle name="wizActionPromoted" xfId="41" xr:uid="{9FA712F1-A950-4948-846A-D80F42352960}"/>
    <cellStyle name="wizActionPromoted 2" xfId="42" xr:uid="{5D209712-0CFE-4BCC-AE3E-CA24F8BE5F00}"/>
    <cellStyle name="wizActionPublished" xfId="43" xr:uid="{8C734D1D-7C8A-415A-B43C-95B28CEC2DBF}"/>
    <cellStyle name="wizActionPublished 2" xfId="44" xr:uid="{31CE8967-F6F7-4ACE-9693-1F4A88D20EB7}"/>
    <cellStyle name="wizActionRejected" xfId="45" xr:uid="{E5F1DD0A-0DD8-465F-8EAB-4FB898FAF20E}"/>
    <cellStyle name="wizActionSigned-Off" xfId="46" xr:uid="{477BF906-9852-403A-AD4E-12F77DFE69BC}"/>
    <cellStyle name="wizActionSigned-Off 2" xfId="47" xr:uid="{BAC6E4FC-E723-4D59-B988-6432E4FEA8E4}"/>
    <cellStyle name="wizActionSubmitted" xfId="48" xr:uid="{5DAA08AE-6EBA-410E-86DA-9C3FF20454C9}"/>
    <cellStyle name="wizActionSubmitted 2" xfId="49" xr:uid="{103C0062-F278-4E0B-80F5-301CC0749FDB}"/>
    <cellStyle name="wizBORDER" xfId="50" xr:uid="{DEE7E4C9-BA30-43EB-BCC6-AB314E00F121}"/>
    <cellStyle name="wizCOMMENT" xfId="51" xr:uid="{832A80D9-AE3F-405D-8B00-56D6B70C9EEE}"/>
    <cellStyle name="wizCOMMENT 2" xfId="52" xr:uid="{947A9A95-E440-4D73-BE7D-4D17CF815546}"/>
    <cellStyle name="wizCROSSREF" xfId="53" xr:uid="{7D6D74B2-B209-448F-92F6-3A8C15848E52}"/>
    <cellStyle name="wizCROSSREF 2" xfId="54" xr:uid="{EE434331-3614-45FC-A6BA-A342F2FE230B}"/>
    <cellStyle name="wizCURRENCY" xfId="55" xr:uid="{E75802AC-B5EE-4EA2-8804-F4F007B33EA4}"/>
    <cellStyle name="wizCURRENCY 2" xfId="56" xr:uid="{A4C75707-F726-4065-B0F3-04D912799DD8}"/>
    <cellStyle name="wizCUSTOM" xfId="57" xr:uid="{D82B9B33-6BB5-4361-BDBB-86176F0D5C79}"/>
    <cellStyle name="wizCUSTOM 2" xfId="58" xr:uid="{9CE33C56-702F-4112-B27F-BF4E648BE7FB}"/>
    <cellStyle name="wizDATA" xfId="59" xr:uid="{A126077F-34C9-4E08-A970-0ECCF6DD5F03}"/>
    <cellStyle name="wizDATA 2" xfId="60" xr:uid="{9C841CB4-3596-4EA8-AC59-4585DD760135}"/>
    <cellStyle name="wizDATE" xfId="61" xr:uid="{B88EF321-CA6C-48F6-8F24-C459C3FFCB7D}"/>
    <cellStyle name="wizDATEANDTIME" xfId="62" xr:uid="{12C7A990-6A91-40EC-BBCE-03E55EC73CC1}"/>
    <cellStyle name="wizDATEANDTIME 2" xfId="63" xr:uid="{FA33C6D6-F410-4702-B9E7-4C4C9837D9F1}"/>
    <cellStyle name="wizDESCRIPTION" xfId="64" xr:uid="{6659B679-1B07-4491-BDED-2CCA73C4121A}"/>
    <cellStyle name="wizDESCRIPTION 2" xfId="65" xr:uid="{0EBFEAC7-9F5A-472F-9EE9-FD305609A5B5}"/>
    <cellStyle name="wizDRILLSYMBOL" xfId="66" xr:uid="{F4C77BE4-5AD2-431A-8CB9-2E4A825B46C2}"/>
    <cellStyle name="wizGROUP" xfId="67" xr:uid="{B494566E-29BD-4034-83BB-E919E8DEFC2E}"/>
    <cellStyle name="wizGROUP 2" xfId="68" xr:uid="{6A903ED3-46FB-4EB1-96EF-92D9A74830F9}"/>
    <cellStyle name="wizHIDDEN" xfId="69" xr:uid="{29E9069C-1029-4028-BD0D-7734F22A0252}"/>
    <cellStyle name="wizHIDDEN 2" xfId="70" xr:uid="{27C7F521-B8F8-49D9-8009-5A236A127769}"/>
    <cellStyle name="WIZHOTCELL" xfId="71" xr:uid="{F0D363E0-0D70-433A-94A2-892236427D93}"/>
    <cellStyle name="WIZHOTCELL 2" xfId="72" xr:uid="{C9D00D9F-9769-4AF7-8F86-4CA6065DD6B7}"/>
    <cellStyle name="wizIGNORE" xfId="73" xr:uid="{1A9B0980-B5E1-4BA5-A4A6-8ACF6B42FCA5}"/>
    <cellStyle name="wizIGNORE 2" xfId="74" xr:uid="{C8ECD3AD-BCBE-4188-AA0D-1E4B9E37D046}"/>
    <cellStyle name="wizINTERCODATA" xfId="75" xr:uid="{25F94A64-8911-4716-B41B-08D90A8C630C}"/>
    <cellStyle name="wizINTERCODATA 2" xfId="76" xr:uid="{7C01C2AF-A32B-4E19-A7D7-A2481E6437CA}"/>
    <cellStyle name="wizLevel0" xfId="77" xr:uid="{13F9C94F-528A-405B-A07B-7339A0F95DC8}"/>
    <cellStyle name="wizLevel0 2" xfId="78" xr:uid="{8370267D-EB06-45F5-A0D5-F69B40BA6F36}"/>
    <cellStyle name="wizLevel1" xfId="79" xr:uid="{D7565D33-6897-425B-894D-152AB7248538}"/>
    <cellStyle name="wizLevel1 2" xfId="80" xr:uid="{DFA636B7-7C2E-4957-A947-E06DAA1BC6BA}"/>
    <cellStyle name="wizLevel10" xfId="81" xr:uid="{46E29C77-AA85-4FD6-90B7-078C7B9AFF54}"/>
    <cellStyle name="wizLevel10 2" xfId="82" xr:uid="{FD3F5480-BCEE-4D65-8CC6-47518A69574F}"/>
    <cellStyle name="wizLevel11" xfId="83" xr:uid="{754878FD-B004-4026-BF6A-4F06929099F2}"/>
    <cellStyle name="wizLevel11 2" xfId="84" xr:uid="{7C23ED50-179D-4A40-ADB0-62EB1DB6E95C}"/>
    <cellStyle name="wizLevel12" xfId="85" xr:uid="{6D1FAF3F-C37E-4AFB-890A-5E650C4AB4C9}"/>
    <cellStyle name="wizLevel12 2" xfId="86" xr:uid="{68B9F2E7-A229-4C64-B758-C59E01EEB816}"/>
    <cellStyle name="wizLevel13" xfId="87" xr:uid="{449DFC24-8EBB-445F-8283-4516273E537F}"/>
    <cellStyle name="wizLevel13 2" xfId="88" xr:uid="{A351834A-5CDC-4A14-A580-AD1D0A240337}"/>
    <cellStyle name="wizLevel14" xfId="89" xr:uid="{3C6D60EE-9278-4ABB-B4E1-1DFBD8CCA39A}"/>
    <cellStyle name="wizLevel14 2" xfId="90" xr:uid="{BBABEDFE-0C73-4BC6-9E0B-7959144B747C}"/>
    <cellStyle name="wizLevel15" xfId="91" xr:uid="{A5E1F298-AD1A-4D9F-9719-66D1056F370A}"/>
    <cellStyle name="wizLevel15 2" xfId="92" xr:uid="{EC1BFD1A-7151-4271-8729-53A88493F4A5}"/>
    <cellStyle name="wizLevel2" xfId="93" xr:uid="{FCA6EEF8-76F4-44B8-BC2D-215C24B378A5}"/>
    <cellStyle name="wizLevel2 2" xfId="94" xr:uid="{4461926D-5193-41A2-B174-AFED412D48B8}"/>
    <cellStyle name="wizLevel3" xfId="95" xr:uid="{8882C65B-7F43-49A3-BC09-50B171298E9B}"/>
    <cellStyle name="wizLevel3 2" xfId="96" xr:uid="{AE68CA6F-2069-4967-97AC-919800034BC9}"/>
    <cellStyle name="wizLevel4" xfId="97" xr:uid="{910868D0-B69F-4E7B-8B6B-913527DE3F3F}"/>
    <cellStyle name="wizLevel4 2" xfId="98" xr:uid="{8AFF7180-007A-4001-8C97-CD2D3C1FF726}"/>
    <cellStyle name="wizLevel5" xfId="99" xr:uid="{5AA483DF-A4B6-496C-845C-90AB377C5DD6}"/>
    <cellStyle name="wizLevel5 2" xfId="100" xr:uid="{DBED0790-5A7B-4443-A145-6AB9BC7CF7A5}"/>
    <cellStyle name="wizLevel6" xfId="101" xr:uid="{ADB91D0E-D284-4358-87D0-55970034A9DF}"/>
    <cellStyle name="wizLevel6 2" xfId="102" xr:uid="{5627FA4C-43A1-43A7-AA59-5B30608D01EE}"/>
    <cellStyle name="wizLevel7" xfId="103" xr:uid="{D1B365A6-92D2-45E2-AE82-9C0850EA1D3D}"/>
    <cellStyle name="wizLevel7 2" xfId="104" xr:uid="{E3ECA9F0-2432-4BDA-853A-77E33A90E33B}"/>
    <cellStyle name="wizLevel8" xfId="105" xr:uid="{882D14B6-4EF9-494D-81F0-4BC3E5721B9E}"/>
    <cellStyle name="wizLevel8 2" xfId="106" xr:uid="{3ADC66B1-223C-429C-B1E8-5290FCC066C6}"/>
    <cellStyle name="wizLevel9" xfId="107" xr:uid="{C8967575-978D-405F-9A1A-45F0B8E0468E}"/>
    <cellStyle name="wizLevel9 2" xfId="108" xr:uid="{BDA1B678-760E-42FD-AE6C-5740F194DA8F}"/>
    <cellStyle name="wizLevelColour0" xfId="109" xr:uid="{79F327FB-8452-4E69-886D-DD0C7502172D}"/>
    <cellStyle name="wizLevelColour1" xfId="110" xr:uid="{583B9757-D594-4E58-AACB-3270DAE7ED27}"/>
    <cellStyle name="wizLevelColour10" xfId="111" xr:uid="{174E737A-CF65-4BFB-B689-9BB3C2D46E78}"/>
    <cellStyle name="wizLevelColour11" xfId="112" xr:uid="{02F392F1-1B3E-4644-B186-FEB730376520}"/>
    <cellStyle name="wizLevelColour12" xfId="113" xr:uid="{190348CC-96A8-420F-98BD-860582183A61}"/>
    <cellStyle name="wizLevelColour12 2" xfId="114" xr:uid="{9D17B29C-956C-4F8A-AA0F-77C42130A7D1}"/>
    <cellStyle name="wizLevelColour13" xfId="115" xr:uid="{48FD28B2-70F3-47C2-BF8D-2EB7B83EA567}"/>
    <cellStyle name="wizLevelColour13 2" xfId="116" xr:uid="{D8BD3315-DFB7-443F-8DCD-04B265C55010}"/>
    <cellStyle name="wizLevelColour14" xfId="117" xr:uid="{28656AA2-2B63-43AD-855E-823339C32F3D}"/>
    <cellStyle name="wizLevelColour14 2" xfId="118" xr:uid="{6255CA0F-E615-4095-B59E-27E9334CC881}"/>
    <cellStyle name="wizLevelColour15" xfId="119" xr:uid="{EB960C93-6E18-4375-9930-6A1D5BE4C431}"/>
    <cellStyle name="wizLevelColour15 2" xfId="120" xr:uid="{C403953C-2405-409C-94F2-8C1B2E161132}"/>
    <cellStyle name="wizLevelColour2" xfId="121" xr:uid="{C62EFACA-4F61-4C40-8628-4070B296D435}"/>
    <cellStyle name="wizLevelColour3" xfId="122" xr:uid="{3FA8D97C-7051-4A52-AC39-EF389F4C324B}"/>
    <cellStyle name="wizLevelColour4" xfId="123" xr:uid="{C2F3E5F9-9D46-4C9D-B334-70CA1BB1A767}"/>
    <cellStyle name="wizLevelColour4 2" xfId="124" xr:uid="{CCE54924-1D65-4A71-BD2C-29AEAAE5427C}"/>
    <cellStyle name="wizLevelColour5" xfId="125" xr:uid="{E2E68F40-1C0A-4B64-9C31-B32E93BC5AEE}"/>
    <cellStyle name="wizLevelColour5 2" xfId="126" xr:uid="{E197CD17-7751-46C8-9F51-02345CC6B083}"/>
    <cellStyle name="wizLevelColour6" xfId="127" xr:uid="{AE22E38E-B8B4-4522-973D-CE11D7D249E9}"/>
    <cellStyle name="wizLevelColour6 2" xfId="128" xr:uid="{8044F282-1F67-4CAA-B195-CCC02C64A325}"/>
    <cellStyle name="wizLevelColour7" xfId="129" xr:uid="{B5A37806-CCFF-4ED4-B9F2-ACF94720DB8B}"/>
    <cellStyle name="wizLevelColour7 2" xfId="130" xr:uid="{222E77BD-73EC-49BC-BCAC-C0F83548F02E}"/>
    <cellStyle name="wizLevelColour8" xfId="131" xr:uid="{E9F37579-83F7-4872-A8F6-A8815AB01883}"/>
    <cellStyle name="wizLevelColour9" xfId="132" xr:uid="{A84507FA-6FB5-4713-A132-20D4E8813734}"/>
    <cellStyle name="wizNORMAL" xfId="133" xr:uid="{AC87DA52-2638-41F0-B97B-EA2548C18307}"/>
    <cellStyle name="wizNORMAL 2" xfId="134" xr:uid="{9EA4ED67-80F0-4CA5-8CBB-68BBCF4F878B}"/>
    <cellStyle name="wizNUMBER" xfId="135" xr:uid="{402F3240-9C1C-447D-916A-79AE0F7A0E7C}"/>
    <cellStyle name="wizReview0" xfId="136" xr:uid="{86DAFE23-D31A-4FBA-A4A4-5079D92000D6}"/>
    <cellStyle name="wizReview0 2" xfId="137" xr:uid="{DF607D6F-766A-48B2-8214-EB70F794063D}"/>
    <cellStyle name="wizReview1" xfId="138" xr:uid="{F452F9B2-0173-49EC-BDFB-05546C93DFF8}"/>
    <cellStyle name="wizReview-1" xfId="139" xr:uid="{9EE70922-C4BB-4073-BF0A-E239DB0D3150}"/>
    <cellStyle name="wizReview-1 2" xfId="140" xr:uid="{DC9D1B92-861D-4BE5-B31E-AB075423B28D}"/>
    <cellStyle name="wizReview10" xfId="141" xr:uid="{40D89969-55A4-486F-ACFF-CB7891640EB9}"/>
    <cellStyle name="wizReview10 2" xfId="142" xr:uid="{00F614F8-F806-4494-A878-6723DB51C72C}"/>
    <cellStyle name="wizReview11" xfId="143" xr:uid="{7036D229-9916-4B89-B1AF-9554DA86A9CE}"/>
    <cellStyle name="wizReview11 2" xfId="144" xr:uid="{E27723D5-4733-42C4-9A33-C24C9518DDA1}"/>
    <cellStyle name="wizReview12" xfId="145" xr:uid="{9B834972-1B34-48B3-93F8-E8DC354C73BE}"/>
    <cellStyle name="wizReview12 2" xfId="146" xr:uid="{CAFF08F4-F54D-4804-B500-A6361C251968}"/>
    <cellStyle name="wizReview13" xfId="147" xr:uid="{A88B1366-8DF6-4186-835F-2F5891DEC4A4}"/>
    <cellStyle name="wizReview13 2" xfId="148" xr:uid="{78792C19-0A0F-413B-B0DF-8A205CC95AB7}"/>
    <cellStyle name="wizReview14" xfId="149" xr:uid="{1A7C0390-DA35-46C9-9C18-24AF30316FC6}"/>
    <cellStyle name="wizReview14 2" xfId="150" xr:uid="{32E03F8B-4D72-4661-A0B4-378F5C77F6FC}"/>
    <cellStyle name="wizReview15" xfId="151" xr:uid="{692DBB48-8B8A-469B-A324-466E90AB70AC}"/>
    <cellStyle name="wizReview15 2" xfId="152" xr:uid="{13AE7197-945A-419F-8043-113B32EB2D4E}"/>
    <cellStyle name="wizReview2" xfId="153" xr:uid="{B269D4D7-A634-41FC-94E0-5B6EB6F50EF2}"/>
    <cellStyle name="wizReview-2" xfId="154" xr:uid="{D7A0F151-BC32-4EAC-B57A-5DE4E96D61F9}"/>
    <cellStyle name="wizReview2 10" xfId="155" xr:uid="{F83CA5F2-D464-46F3-A2DE-0CDBD4C33C40}"/>
    <cellStyle name="wizReview-2 10" xfId="156" xr:uid="{855C8929-EB28-4C12-AD1B-574E03F7DA25}"/>
    <cellStyle name="wizReview2 11" xfId="157" xr:uid="{10E9E5FD-1020-4578-9CB1-F4D66117AE2D}"/>
    <cellStyle name="wizReview-2 11" xfId="158" xr:uid="{DB2AB86D-B947-49D0-B91A-110FFC3C05E5}"/>
    <cellStyle name="wizReview2 12" xfId="159" xr:uid="{545781C2-0B2F-471D-B868-FF6BA888F99A}"/>
    <cellStyle name="wizReview-2 12" xfId="160" xr:uid="{F9041E9A-04CE-4E0B-AC3D-7AA77D310ACE}"/>
    <cellStyle name="wizReview2 13" xfId="161" xr:uid="{16A51031-CED0-4282-A1D6-33E9CE630D5C}"/>
    <cellStyle name="wizReview-2 13" xfId="162" xr:uid="{7568EFEE-7A3C-44AB-AC75-E32C57D9F4EA}"/>
    <cellStyle name="wizReview2 14" xfId="163" xr:uid="{C5B4D3D8-D68B-495D-8C71-BBF8D806DA41}"/>
    <cellStyle name="wizReview-2 14" xfId="164" xr:uid="{BED06F4B-92C1-4B5A-894D-C52B31DF18B1}"/>
    <cellStyle name="wizReview2 15" xfId="165" xr:uid="{127CC1D9-3A92-4E4F-9A0D-FAAD5BEB27E0}"/>
    <cellStyle name="wizReview-2 15" xfId="166" xr:uid="{3841AC03-B8AD-4A99-A0C3-85839D569844}"/>
    <cellStyle name="wizReview2 2" xfId="167" xr:uid="{A9B1765A-5EA6-4E82-8F3B-85C51BE7EB6D}"/>
    <cellStyle name="wizReview-2 2" xfId="168" xr:uid="{418F84BF-D808-4E09-8980-CD3A5EBBC57F}"/>
    <cellStyle name="wizReview2 3" xfId="169" xr:uid="{25EF545F-45A7-4C72-9320-84DC212CC2B7}"/>
    <cellStyle name="wizReview-2 3" xfId="170" xr:uid="{CD5105C1-22F9-492E-93CA-05113080D93A}"/>
    <cellStyle name="wizReview2 4" xfId="171" xr:uid="{B72D013A-C786-43D3-97DD-2217F7DBCCBE}"/>
    <cellStyle name="wizReview-2 4" xfId="172" xr:uid="{83CD3083-0877-4182-9820-D8C9F5C54A60}"/>
    <cellStyle name="wizReview2 5" xfId="173" xr:uid="{1F5E1467-622B-4072-AC72-72FC7558DF8C}"/>
    <cellStyle name="wizReview-2 5" xfId="174" xr:uid="{A17562E0-C60C-4DCC-BFDD-D4D01A9A59AD}"/>
    <cellStyle name="wizReview2 6" xfId="175" xr:uid="{AAE11EA3-BDDA-4BDD-B600-7E821B114DBB}"/>
    <cellStyle name="wizReview-2 6" xfId="176" xr:uid="{45CB3E89-7E1A-4CCE-A40A-0351259B6BCD}"/>
    <cellStyle name="wizReview2 7" xfId="177" xr:uid="{E4D9171C-C860-437A-9BDC-B31791F18910}"/>
    <cellStyle name="wizReview-2 7" xfId="178" xr:uid="{41B6AAAB-5E8C-4E4F-ABDA-D19EC7274C9D}"/>
    <cellStyle name="wizReview2 8" xfId="179" xr:uid="{E529CBEC-1348-43CD-91A5-FCF8D75BE039}"/>
    <cellStyle name="wizReview-2 8" xfId="180" xr:uid="{6E551907-789E-4DF2-9963-0B5952F5B70A}"/>
    <cellStyle name="wizReview2 9" xfId="181" xr:uid="{02B47F2C-AC3E-4671-91EF-641DB0F1F2FA}"/>
    <cellStyle name="wizReview-2 9" xfId="182" xr:uid="{F5E6B66F-5360-4285-B72C-54B9CA6A5EA6}"/>
    <cellStyle name="wizReview3" xfId="183" xr:uid="{A1F5113B-06CB-4ADD-BBC5-B161AEADFC53}"/>
    <cellStyle name="wizReview4" xfId="184" xr:uid="{A238787A-034F-48D2-8AC6-24F878C5B931}"/>
    <cellStyle name="wizReview5" xfId="185" xr:uid="{56E6380C-1795-45BF-B9E2-31BDB70383AB}"/>
    <cellStyle name="wizReview6" xfId="186" xr:uid="{5ACB63E2-5E05-4703-92CC-07C3F56667CC}"/>
    <cellStyle name="wizReview6 2" xfId="187" xr:uid="{8D157C78-80B3-4744-A023-E4CEE32D3453}"/>
    <cellStyle name="wizReview7" xfId="188" xr:uid="{F48EE1D8-C15F-41D1-9E3F-19CA6CB5E185}"/>
    <cellStyle name="wizReview7 2" xfId="189" xr:uid="{4BED0D0C-C18C-4102-B094-8B11AB11476B}"/>
    <cellStyle name="wizReview8" xfId="190" xr:uid="{D411B073-EB1E-4784-84A5-DACA1B56B339}"/>
    <cellStyle name="wizReview8 2" xfId="191" xr:uid="{11717304-DDA1-4C39-90D4-07A3F76968B5}"/>
    <cellStyle name="wizReview9" xfId="192" xr:uid="{182AEBD4-FCB0-46CD-9158-F0AAA6B1096B}"/>
    <cellStyle name="wizReview9 2" xfId="193" xr:uid="{6933107C-AE52-4EB0-A981-04D80C5B24CD}"/>
    <cellStyle name="wizRowColour0" xfId="194" xr:uid="{EF4F2F1F-052C-4CA1-BDEA-A6826F4AFEE9}"/>
    <cellStyle name="wizRowColour1" xfId="195" xr:uid="{AE7D6E0A-D01A-422C-8218-520549590711}"/>
    <cellStyle name="wizRowColour10" xfId="196" xr:uid="{CB31997C-6144-4854-AD83-2CC59A22F090}"/>
    <cellStyle name="wizRowColour11" xfId="197" xr:uid="{596EFB1E-3B21-495B-AE5F-049E3A3EB3E8}"/>
    <cellStyle name="wizRowColour12" xfId="198" xr:uid="{2B2D6C76-B04E-49F9-9CB7-314FB047D8C4}"/>
    <cellStyle name="wizRowColour13" xfId="199" xr:uid="{3BFBE4F5-4E79-4C00-AEA9-B234AEE54CC3}"/>
    <cellStyle name="wizRowColour14" xfId="200" xr:uid="{ECB43F57-56A2-4B89-A37F-17A157380B9D}"/>
    <cellStyle name="wizRowColour15" xfId="201" xr:uid="{9DF728D1-97D1-42BB-B7DA-E182FDE4E4D5}"/>
    <cellStyle name="wizRowColour2" xfId="202" xr:uid="{2992C5A4-B30C-4F48-9B21-70D2E6DA28B9}"/>
    <cellStyle name="wizRowColour3" xfId="203" xr:uid="{1DF34DA2-26D4-4C5E-9859-F00E5810D32B}"/>
    <cellStyle name="wizRowColour4" xfId="204" xr:uid="{5443ED40-76E0-42DF-895E-A350EE220A4D}"/>
    <cellStyle name="wizRowColour5" xfId="205" xr:uid="{67E327CE-297F-453E-86E6-1721D20539A9}"/>
    <cellStyle name="wizRowColour6" xfId="206" xr:uid="{8C35DECF-AFA5-401D-A173-9BC8AC40DB0E}"/>
    <cellStyle name="wizRowColour7" xfId="207" xr:uid="{A698E47E-002D-428D-A30D-9FB1165C4432}"/>
    <cellStyle name="wizRowColour8" xfId="208" xr:uid="{1572CF72-AFC0-441D-93DF-727297AA01A9}"/>
    <cellStyle name="wizRowColour9" xfId="209" xr:uid="{A7C20756-175B-417E-91DC-66604F979B00}"/>
    <cellStyle name="wizStarted" xfId="210" xr:uid="{FB976A7D-D934-42C5-ACAD-D6A2CBFE5311}"/>
    <cellStyle name="wizStarted 2" xfId="211" xr:uid="{0DB01E3D-0011-4951-82B0-A14353C58442}"/>
    <cellStyle name="wizStatusCalculate" xfId="212" xr:uid="{5E79F4DB-7E8F-4E4D-88F8-5D0385F5014E}"/>
    <cellStyle name="wizStatusConsolidate" xfId="213" xr:uid="{4FE935A2-EC51-47E2-8142-8B5A1BC17F5D}"/>
    <cellStyle name="wizStatusNoData" xfId="214" xr:uid="{E6874FAA-0010-486C-BDC7-965892F100A1}"/>
    <cellStyle name="wizStatusNoData 2" xfId="215" xr:uid="{F63ADBCB-38DC-483A-860F-553EFF76BBE8}"/>
    <cellStyle name="wizStatusOK" xfId="216" xr:uid="{6E023C13-4CCE-4B83-B078-3BFF62064407}"/>
    <cellStyle name="wizStatusOK 2" xfId="217" xr:uid="{C640A712-CF7C-485F-B546-299CD7ED8360}"/>
    <cellStyle name="wizStatusSystem" xfId="218" xr:uid="{439E4204-D26E-4255-841D-CBDF6F5AE076}"/>
    <cellStyle name="wizStatusSystem 2" xfId="219" xr:uid="{37EAF51A-E518-4F26-8A42-6B3DD186DF57}"/>
    <cellStyle name="wizStatusTranslate" xfId="220" xr:uid="{D42C561C-B4C9-4070-83B7-98F08B49D43A}"/>
    <cellStyle name="wizStatusTranslate 2" xfId="221" xr:uid="{CC2E234F-C6C3-4F8D-BFC4-746660C5A94F}"/>
    <cellStyle name="wizSUBTITLE" xfId="222" xr:uid="{7133B8A7-95C0-4A35-8714-E4CAB3753884}"/>
    <cellStyle name="wizSUBTOTAL" xfId="223" xr:uid="{495EFFF9-4140-45BC-89BC-B03E7BF65B33}"/>
    <cellStyle name="wizTIME" xfId="224" xr:uid="{3BD695B6-B5E4-42D8-98B0-15C111B15FC5}"/>
    <cellStyle name="wizTIME 2" xfId="225" xr:uid="{544235D9-07BB-4CAC-B6AF-EE394939CD83}"/>
    <cellStyle name="wizTITLE" xfId="226" xr:uid="{917F6D43-F986-48CA-9B9A-CF27C2E04B7B}"/>
    <cellStyle name="wizTITLE1" xfId="227" xr:uid="{B0B87FB7-C37A-4826-8A61-C0529FD3051F}"/>
    <cellStyle name="wizTITLE2" xfId="228" xr:uid="{977078D3-8B30-489A-A1B7-967ACDDC269D}"/>
    <cellStyle name="wizTITLE3" xfId="229" xr:uid="{75B70CBD-C0E3-405D-BEE0-86B033395E04}"/>
  </cellStyles>
  <dxfs count="4">
    <dxf>
      <font>
        <b/>
        <color rgb="FF000000"/>
      </font>
      <border>
        <bottom style="thin">
          <color rgb="FF4472C4"/>
        </bottom>
        <vertical/>
        <horizontal/>
      </border>
    </dxf>
    <dxf>
      <font>
        <color rgb="FF000000"/>
      </font>
      <border>
        <left style="thin">
          <color rgb="FF4472C4"/>
        </left>
        <right style="thin">
          <color rgb="FF4472C4"/>
        </right>
        <top style="thin">
          <color rgb="FF4472C4"/>
        </top>
        <bottom style="thin">
          <color rgb="FF4472C4"/>
        </bottom>
        <vertical/>
        <horizontal/>
      </border>
    </dxf>
    <dxf>
      <font>
        <b/>
        <color rgb="FF000000"/>
      </font>
      <border>
        <bottom style="thin">
          <color rgb="FF4472C4"/>
        </bottom>
        <vertical/>
        <horizontal/>
      </border>
    </dxf>
    <dxf>
      <font>
        <color rgb="FF000000"/>
      </font>
      <border>
        <left style="thin">
          <color rgb="FF4472C4"/>
        </left>
        <right style="thin">
          <color rgb="FF4472C4"/>
        </right>
        <top style="thin">
          <color rgb="FF4472C4"/>
        </top>
        <bottom style="thin">
          <color rgb="FF4472C4"/>
        </bottom>
        <vertical/>
        <horizontal/>
      </border>
    </dxf>
  </dxfs>
  <tableStyles count="2" defaultTableStyle="TableStyleMedium2" defaultPivotStyle="PivotStyleLight16">
    <tableStyle name="SlicerStyleLight1 2" pivot="0" table="0" count="10" xr9:uid="{B71B5D0D-5EEA-45BC-B136-F481E6D8C4B6}">
      <tableStyleElement type="wholeTable" dxfId="3"/>
      <tableStyleElement type="headerRow" dxfId="2"/>
    </tableStyle>
    <tableStyle name="SlicerStyleLight1 3" pivot="0" table="0" count="10" xr9:uid="{E0AE3259-88ED-4F88-B51D-D584A47E9DAA}">
      <tableStyleElement type="wholeTable" dxfId="1"/>
      <tableStyleElement type="headerRow" dxfId="0"/>
    </tableStyle>
  </tableStyles>
  <colors>
    <mruColors>
      <color rgb="FFFFDDC0"/>
      <color rgb="FFE3EFF6"/>
      <color rgb="FFFEFEB2"/>
    </mruColors>
  </color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D9E1F2"/>
              <bgColor rgb="FFD9E1F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rgb="FFB4C6E7"/>
              <bgColor rgb="FFB4C6E7"/>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D9E1F2"/>
              <bgColor rgb="FFD9E1F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rgb="FFB4C6E7"/>
              <bgColor rgb="FFB4C6E7"/>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1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Light1 3">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chartData>
  <cx:chart>
    <cx:title pos="t" align="ctr" overlay="0">
      <cx:tx>
        <cx:rich>
          <a:bodyPr spcFirstLastPara="1" vertOverflow="ellipsis" horzOverflow="overflow" wrap="square" lIns="0" tIns="0" rIns="0" bIns="0" anchor="ctr" anchorCtr="1"/>
          <a:lstStyle/>
          <a:p>
            <a:pPr rtl="0">
              <a:defRPr sz="1600"/>
            </a:pPr>
            <a:r>
              <a:rPr lang="en-US" sz="1600" b="1" i="0" baseline="0">
                <a:effectLst/>
                <a:latin typeface="Calibri" panose="020F0502020204030204" pitchFamily="34" charset="0"/>
                <a:cs typeface="Calibri" panose="020F0502020204030204" pitchFamily="34" charset="0"/>
              </a:rPr>
              <a:t>Total Length by Type of Inspections (km)</a:t>
            </a:r>
            <a:endParaRPr lang="en-US" sz="1600">
              <a:effectLst/>
              <a:latin typeface="Calibri" panose="020F0502020204030204" pitchFamily="34" charset="0"/>
              <a:cs typeface="Calibri" panose="020F0502020204030204" pitchFamily="34" charset="0"/>
            </a:endParaRPr>
          </a:p>
        </cx:rich>
      </cx:tx>
    </cx:title>
    <cx:plotArea>
      <cx:plotAreaRegion>
        <cx:series layoutId="treemap" uniqueId="{1C90F50A-AE68-4669-A1E4-33C39DF49D32}">
          <cx:tx>
            <cx:txData>
              <cx:v>Total km</cx:v>
            </cx:txData>
          </cx:tx>
          <cx:dataPt idx="0">
            <cx:spPr>
              <a:solidFill>
                <a:srgbClr val="70AD47">
                  <a:lumMod val="60000"/>
                  <a:lumOff val="40000"/>
                </a:srgbClr>
              </a:solidFill>
            </cx:spPr>
          </cx:dataPt>
          <cx:dataPt idx="25">
            <cx:spPr>
              <a:solidFill>
                <a:srgbClr val="ED7D31">
                  <a:lumMod val="60000"/>
                  <a:lumOff val="40000"/>
                </a:srgbClr>
              </a:solidFill>
            </cx:spPr>
          </cx:dataPt>
          <cx:dataPt idx="50">
            <cx:spPr>
              <a:solidFill>
                <a:srgbClr val="5B9BD5">
                  <a:lumMod val="60000"/>
                  <a:lumOff val="40000"/>
                </a:srgbClr>
              </a:solidFill>
            </cx:spPr>
          </cx:dataPt>
          <cx:dataLabels pos="inEnd">
            <cx:txPr>
              <a:bodyPr spcFirstLastPara="1" vertOverflow="ellipsis" horzOverflow="overflow" wrap="square" lIns="0" tIns="0" rIns="0" bIns="0" anchor="ctr" anchorCtr="1"/>
              <a:lstStyle/>
              <a:p>
                <a:pPr algn="ctr" rtl="0">
                  <a:defRPr sz="1200" b="1">
                    <a:solidFill>
                      <a:sysClr val="windowText" lastClr="000000"/>
                    </a:solidFill>
                  </a:defRPr>
                </a:pPr>
                <a:endParaRPr lang="en-US" sz="1200" b="1" i="0" u="none" strike="noStrike" baseline="0">
                  <a:solidFill>
                    <a:sysClr val="windowText" lastClr="000000"/>
                  </a:solidFill>
                  <a:latin typeface="Calibri" panose="020F0502020204030204"/>
                </a:endParaRPr>
              </a:p>
            </cx:txPr>
            <cx:visibility seriesName="0" categoryName="1" value="1"/>
            <cx:separator>, </cx:separator>
          </cx:dataLabels>
          <cx:dataId val="0"/>
          <cx:layoutPr>
            <cx:parentLabelLayout val="overlapping"/>
          </cx:layoutPr>
        </cx:series>
      </cx:plotAreaRegion>
    </cx:plotArea>
    <cx:legend pos="t" align="ctr" overlay="0">
      <cx:txPr>
        <a:bodyPr spcFirstLastPara="1" vertOverflow="ellipsis" horzOverflow="overflow" wrap="square" lIns="0" tIns="0" rIns="0" bIns="0" anchor="ctr" anchorCtr="1"/>
        <a:lstStyle/>
        <a:p>
          <a:pPr algn="ctr" rtl="0">
            <a:defRPr sz="1000"/>
          </a:pPr>
          <a:endParaRPr lang="en-US" sz="1000" b="0" i="0" u="none" strike="noStrike" baseline="0">
            <a:solidFill>
              <a:sysClr val="windowText" lastClr="000000">
                <a:lumMod val="65000"/>
                <a:lumOff val="35000"/>
              </a:sysClr>
            </a:solidFill>
            <a:latin typeface="Calibri" panose="020F0502020204030204"/>
          </a:endParaRPr>
        </a:p>
      </cx:txPr>
    </cx:legend>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chartData>
  <cx:chart>
    <cx:title pos="t" align="ctr" overlay="0">
      <cx:tx>
        <cx:rich>
          <a:bodyPr spcFirstLastPara="1" vertOverflow="ellipsis" horzOverflow="overflow" wrap="square" lIns="0" tIns="0" rIns="0" bIns="0" anchor="ctr" anchorCtr="1"/>
          <a:lstStyle/>
          <a:p>
            <a:pPr rtl="0">
              <a:defRPr sz="1600"/>
            </a:pPr>
            <a:r>
              <a:rPr lang="en-US" sz="1600" b="1" i="0" baseline="0">
                <a:effectLst/>
                <a:latin typeface="Calibri" panose="020F0502020204030204" pitchFamily="34" charset="0"/>
                <a:cs typeface="Calibri" panose="020F0502020204030204" pitchFamily="34" charset="0"/>
              </a:rPr>
              <a:t>Total Length by Type of Inspections (km)</a:t>
            </a:r>
            <a:endParaRPr lang="en-US" sz="1600">
              <a:effectLst/>
              <a:latin typeface="Calibri" panose="020F0502020204030204" pitchFamily="34" charset="0"/>
              <a:cs typeface="Calibri" panose="020F0502020204030204" pitchFamily="34" charset="0"/>
            </a:endParaRPr>
          </a:p>
        </cx:rich>
      </cx:tx>
    </cx:title>
    <cx:plotArea>
      <cx:plotAreaRegion>
        <cx:series layoutId="treemap" uniqueId="{1C90F50A-AE68-4669-A1E4-33C39DF49D32}">
          <cx:tx>
            <cx:txData>
              <cx:v>Total km</cx:v>
            </cx:txData>
          </cx:tx>
          <cx:dataPt idx="0">
            <cx:spPr>
              <a:solidFill>
                <a:srgbClr val="70AD47">
                  <a:lumMod val="60000"/>
                  <a:lumOff val="40000"/>
                </a:srgbClr>
              </a:solidFill>
            </cx:spPr>
          </cx:dataPt>
          <cx:dataPt idx="25">
            <cx:spPr>
              <a:solidFill>
                <a:srgbClr val="ED7D31">
                  <a:lumMod val="60000"/>
                  <a:lumOff val="40000"/>
                </a:srgbClr>
              </a:solidFill>
            </cx:spPr>
          </cx:dataPt>
          <cx:dataPt idx="50">
            <cx:spPr>
              <a:solidFill>
                <a:srgbClr val="5B9BD5">
                  <a:lumMod val="60000"/>
                  <a:lumOff val="40000"/>
                </a:srgbClr>
              </a:solidFill>
            </cx:spPr>
          </cx:dataPt>
          <cx:dataLabels pos="inEnd">
            <cx:txPr>
              <a:bodyPr spcFirstLastPara="1" vertOverflow="ellipsis" horzOverflow="overflow" wrap="square" lIns="0" tIns="0" rIns="0" bIns="0" anchor="ctr" anchorCtr="1"/>
              <a:lstStyle/>
              <a:p>
                <a:pPr algn="ctr" rtl="0">
                  <a:defRPr sz="1200" b="1">
                    <a:solidFill>
                      <a:sysClr val="windowText" lastClr="000000"/>
                    </a:solidFill>
                  </a:defRPr>
                </a:pPr>
                <a:endParaRPr lang="en-US" sz="1200" b="1" i="0" u="none" strike="noStrike" baseline="0">
                  <a:solidFill>
                    <a:sysClr val="windowText" lastClr="000000"/>
                  </a:solidFill>
                  <a:latin typeface="Calibri" panose="020F0502020204030204"/>
                </a:endParaRPr>
              </a:p>
            </cx:txPr>
            <cx:visibility seriesName="0" categoryName="1" value="1"/>
            <cx:separator>, </cx:separator>
          </cx:dataLabels>
          <cx:dataId val="0"/>
          <cx:layoutPr>
            <cx:parentLabelLayout val="overlapping"/>
          </cx:layoutPr>
        </cx:series>
      </cx:plotAreaRegion>
    </cx:plotArea>
    <cx:legend pos="t" align="ctr" overlay="0">
      <cx:txPr>
        <a:bodyPr spcFirstLastPara="1" vertOverflow="ellipsis" horzOverflow="overflow" wrap="square" lIns="0" tIns="0" rIns="0" bIns="0" anchor="ctr" anchorCtr="1"/>
        <a:lstStyle/>
        <a:p>
          <a:pPr algn="ctr" rtl="0">
            <a:defRPr sz="1000"/>
          </a:pPr>
          <a:endParaRPr lang="en-US" sz="1000" b="0" i="0" u="none" strike="noStrike" baseline="0">
            <a:solidFill>
              <a:sysClr val="windowText" lastClr="000000">
                <a:lumMod val="65000"/>
                <a:lumOff val="35000"/>
              </a:sysClr>
            </a:solidFill>
            <a:latin typeface="Calibri" panose="020F0502020204030204"/>
          </a:endParaRPr>
        </a:p>
      </cx:txPr>
    </cx:legend>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microsoft.com/office/2014/relationships/chartEx" Target="../charts/chartEx2.xml"/><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0</xdr:col>
      <xdr:colOff>281</xdr:colOff>
      <xdr:row>0</xdr:row>
      <xdr:rowOff>0</xdr:rowOff>
    </xdr:from>
    <xdr:to>
      <xdr:col>21</xdr:col>
      <xdr:colOff>579533</xdr:colOff>
      <xdr:row>0</xdr:row>
      <xdr:rowOff>0</xdr:rowOff>
    </xdr:to>
    <xdr:grpSp>
      <xdr:nvGrpSpPr>
        <xdr:cNvPr id="2" name="Group 14">
          <a:extLst>
            <a:ext uri="{FF2B5EF4-FFF2-40B4-BE49-F238E27FC236}">
              <a16:creationId xmlns:a16="http://schemas.microsoft.com/office/drawing/2014/main" id="{00000000-0008-0000-0600-00000F000000}"/>
            </a:ext>
          </a:extLst>
        </xdr:cNvPr>
        <xdr:cNvGrpSpPr/>
      </xdr:nvGrpSpPr>
      <xdr:grpSpPr>
        <a:xfrm>
          <a:off x="281" y="0"/>
          <a:ext cx="18594202" cy="0"/>
          <a:chOff x="0" y="0"/>
          <a:chExt cx="17565502" cy="6035208"/>
        </a:xfrm>
      </xdr:grpSpPr>
      <mc:AlternateContent xmlns:mc="http://schemas.openxmlformats.org/markup-compatibility/2006">
        <mc:Choice xmlns:cx1="http://schemas.microsoft.com/office/drawing/2015/9/8/chartex" Requires="cx1">
          <xdr:graphicFrame macro="">
            <xdr:nvGraphicFramePr>
              <xdr:cNvPr id="3" name="Chart 15">
                <a:extLst>
                  <a:ext uri="{FF2B5EF4-FFF2-40B4-BE49-F238E27FC236}">
                    <a16:creationId xmlns:a16="http://schemas.microsoft.com/office/drawing/2014/main" id="{00000000-0008-0000-0600-000010000000}"/>
                  </a:ext>
                </a:extLst>
              </xdr:cNvPr>
              <xdr:cNvGraphicFramePr/>
            </xdr:nvGraphicFramePr>
            <xdr:xfrm>
              <a:off x="0" y="0"/>
              <a:ext cx="17565502" cy="6035208"/>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0" y="0"/>
                <a:ext cx="17565502" cy="6035208"/>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grpSp>
        <xdr:nvGrpSpPr>
          <xdr:cNvPr id="4" name="Group 16">
            <a:extLst>
              <a:ext uri="{FF2B5EF4-FFF2-40B4-BE49-F238E27FC236}">
                <a16:creationId xmlns:a16="http://schemas.microsoft.com/office/drawing/2014/main" id="{00000000-0008-0000-0600-000011000000}"/>
              </a:ext>
            </a:extLst>
          </xdr:cNvPr>
          <xdr:cNvGrpSpPr/>
        </xdr:nvGrpSpPr>
        <xdr:grpSpPr>
          <a:xfrm>
            <a:off x="879943" y="488295"/>
            <a:ext cx="16584707" cy="268941"/>
            <a:chOff x="879943" y="488295"/>
            <a:chExt cx="16584707" cy="268941"/>
          </a:xfrm>
        </xdr:grpSpPr>
        <xdr:sp macro="" textlink="">
          <xdr:nvSpPr>
            <xdr:cNvPr id="5" name="TextBox 13">
              <a:extLst>
                <a:ext uri="{FF2B5EF4-FFF2-40B4-BE49-F238E27FC236}">
                  <a16:creationId xmlns:a16="http://schemas.microsoft.com/office/drawing/2014/main" id="{00000000-0008-0000-0600-000012000000}"/>
                </a:ext>
              </a:extLst>
            </xdr:cNvPr>
            <xdr:cNvSpPr txBox="1"/>
          </xdr:nvSpPr>
          <xdr:spPr>
            <a:xfrm>
              <a:off x="879943" y="488296"/>
              <a:ext cx="1848971" cy="224118"/>
            </a:xfrm>
            <a:prstGeom prst="rect">
              <a:avLst/>
            </a:prstGeom>
            <a:noFill/>
            <a:ln w="349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100"/>
                <a:t>Gas</a:t>
              </a:r>
            </a:p>
          </xdr:txBody>
        </xdr:sp>
        <xdr:sp macro="" textlink="">
          <xdr:nvSpPr>
            <xdr:cNvPr id="6" name="TextBox 14">
              <a:extLst>
                <a:ext uri="{FF2B5EF4-FFF2-40B4-BE49-F238E27FC236}">
                  <a16:creationId xmlns:a16="http://schemas.microsoft.com/office/drawing/2014/main" id="{00000000-0008-0000-0600-000013000000}"/>
                </a:ext>
              </a:extLst>
            </xdr:cNvPr>
            <xdr:cNvSpPr txBox="1"/>
          </xdr:nvSpPr>
          <xdr:spPr>
            <a:xfrm>
              <a:off x="3894325" y="499503"/>
              <a:ext cx="1992965" cy="246529"/>
            </a:xfrm>
            <a:prstGeom prst="rect">
              <a:avLst/>
            </a:prstGeom>
            <a:noFill/>
            <a:ln w="349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100"/>
                <a:t>Hazardous Liquid</a:t>
              </a:r>
            </a:p>
          </xdr:txBody>
        </xdr:sp>
        <xdr:sp macro="" textlink="">
          <xdr:nvSpPr>
            <xdr:cNvPr id="7" name="TextBox 10">
              <a:extLst>
                <a:ext uri="{FF2B5EF4-FFF2-40B4-BE49-F238E27FC236}">
                  <a16:creationId xmlns:a16="http://schemas.microsoft.com/office/drawing/2014/main" id="{00000000-0008-0000-0600-000014000000}"/>
                </a:ext>
              </a:extLst>
            </xdr:cNvPr>
            <xdr:cNvSpPr txBox="1"/>
          </xdr:nvSpPr>
          <xdr:spPr>
            <a:xfrm>
              <a:off x="9569484" y="510708"/>
              <a:ext cx="2570691" cy="235323"/>
            </a:xfrm>
            <a:prstGeom prst="rect">
              <a:avLst/>
            </a:prstGeom>
            <a:noFill/>
            <a:ln w="349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100"/>
                <a:t>Hazardous Liquid</a:t>
              </a:r>
            </a:p>
          </xdr:txBody>
        </xdr:sp>
        <xdr:sp macro="" textlink="">
          <xdr:nvSpPr>
            <xdr:cNvPr id="8" name="TextBox 9">
              <a:extLst>
                <a:ext uri="{FF2B5EF4-FFF2-40B4-BE49-F238E27FC236}">
                  <a16:creationId xmlns:a16="http://schemas.microsoft.com/office/drawing/2014/main" id="{00000000-0008-0000-0600-000015000000}"/>
                </a:ext>
              </a:extLst>
            </xdr:cNvPr>
            <xdr:cNvSpPr txBox="1"/>
          </xdr:nvSpPr>
          <xdr:spPr>
            <a:xfrm>
              <a:off x="6538916" y="533118"/>
              <a:ext cx="2532303" cy="224118"/>
            </a:xfrm>
            <a:prstGeom prst="rect">
              <a:avLst/>
            </a:prstGeom>
            <a:noFill/>
            <a:ln w="349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100"/>
                <a:t>Gas</a:t>
              </a:r>
            </a:p>
          </xdr:txBody>
        </xdr:sp>
        <xdr:sp macro="" textlink="">
          <xdr:nvSpPr>
            <xdr:cNvPr id="9" name="TextBox 18">
              <a:extLst>
                <a:ext uri="{FF2B5EF4-FFF2-40B4-BE49-F238E27FC236}">
                  <a16:creationId xmlns:a16="http://schemas.microsoft.com/office/drawing/2014/main" id="{00000000-0008-0000-0600-000016000000}"/>
                </a:ext>
              </a:extLst>
            </xdr:cNvPr>
            <xdr:cNvSpPr txBox="1"/>
          </xdr:nvSpPr>
          <xdr:spPr>
            <a:xfrm>
              <a:off x="12406316" y="495018"/>
              <a:ext cx="2532303" cy="224118"/>
            </a:xfrm>
            <a:prstGeom prst="rect">
              <a:avLst/>
            </a:prstGeom>
            <a:noFill/>
            <a:ln w="349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100"/>
                <a:t>Gas</a:t>
              </a:r>
            </a:p>
          </xdr:txBody>
        </xdr:sp>
        <xdr:sp macro="" textlink="">
          <xdr:nvSpPr>
            <xdr:cNvPr id="10" name="TextBox 19">
              <a:extLst>
                <a:ext uri="{FF2B5EF4-FFF2-40B4-BE49-F238E27FC236}">
                  <a16:creationId xmlns:a16="http://schemas.microsoft.com/office/drawing/2014/main" id="{00000000-0008-0000-0600-000017000000}"/>
                </a:ext>
              </a:extLst>
            </xdr:cNvPr>
            <xdr:cNvSpPr txBox="1"/>
          </xdr:nvSpPr>
          <xdr:spPr>
            <a:xfrm>
              <a:off x="15526532" y="488295"/>
              <a:ext cx="1938118" cy="242049"/>
            </a:xfrm>
            <a:prstGeom prst="rect">
              <a:avLst/>
            </a:prstGeom>
            <a:noFill/>
            <a:ln w="349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100"/>
                <a:t>Hazardous Liquid</a:t>
              </a:r>
            </a:p>
          </xdr:txBody>
        </xdr:sp>
      </xdr:grpSp>
    </xdr:grpSp>
    <xdr:clientData/>
  </xdr:twoCellAnchor>
  <xdr:twoCellAnchor>
    <xdr:from>
      <xdr:col>0</xdr:col>
      <xdr:colOff>281</xdr:colOff>
      <xdr:row>0</xdr:row>
      <xdr:rowOff>0</xdr:rowOff>
    </xdr:from>
    <xdr:to>
      <xdr:col>21</xdr:col>
      <xdr:colOff>579533</xdr:colOff>
      <xdr:row>0</xdr:row>
      <xdr:rowOff>0</xdr:rowOff>
    </xdr:to>
    <xdr:grpSp>
      <xdr:nvGrpSpPr>
        <xdr:cNvPr id="11" name="Group 25">
          <a:extLst>
            <a:ext uri="{FF2B5EF4-FFF2-40B4-BE49-F238E27FC236}">
              <a16:creationId xmlns:a16="http://schemas.microsoft.com/office/drawing/2014/main" id="{00000000-0008-0000-0600-00001A000000}"/>
            </a:ext>
          </a:extLst>
        </xdr:cNvPr>
        <xdr:cNvGrpSpPr/>
      </xdr:nvGrpSpPr>
      <xdr:grpSpPr>
        <a:xfrm>
          <a:off x="281" y="0"/>
          <a:ext cx="18594202" cy="0"/>
          <a:chOff x="0" y="0"/>
          <a:chExt cx="17565502" cy="6035208"/>
        </a:xfrm>
      </xdr:grpSpPr>
      <mc:AlternateContent xmlns:mc="http://schemas.openxmlformats.org/markup-compatibility/2006">
        <mc:Choice xmlns:cx1="http://schemas.microsoft.com/office/drawing/2015/9/8/chartex" Requires="cx1">
          <xdr:graphicFrame macro="">
            <xdr:nvGraphicFramePr>
              <xdr:cNvPr id="12" name="Chart 26">
                <a:extLst>
                  <a:ext uri="{FF2B5EF4-FFF2-40B4-BE49-F238E27FC236}">
                    <a16:creationId xmlns:a16="http://schemas.microsoft.com/office/drawing/2014/main" id="{00000000-0008-0000-0600-00001B000000}"/>
                  </a:ext>
                </a:extLst>
              </xdr:cNvPr>
              <xdr:cNvGraphicFramePr/>
            </xdr:nvGraphicFramePr>
            <xdr:xfrm>
              <a:off x="0" y="0"/>
              <a:ext cx="17565502" cy="6035208"/>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0" y="0"/>
                <a:ext cx="17565502" cy="6035208"/>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grpSp>
        <xdr:nvGrpSpPr>
          <xdr:cNvPr id="13" name="Group 27">
            <a:extLst>
              <a:ext uri="{FF2B5EF4-FFF2-40B4-BE49-F238E27FC236}">
                <a16:creationId xmlns:a16="http://schemas.microsoft.com/office/drawing/2014/main" id="{00000000-0008-0000-0600-00001C000000}"/>
              </a:ext>
            </a:extLst>
          </xdr:cNvPr>
          <xdr:cNvGrpSpPr/>
        </xdr:nvGrpSpPr>
        <xdr:grpSpPr>
          <a:xfrm>
            <a:off x="879943" y="488295"/>
            <a:ext cx="16584707" cy="268941"/>
            <a:chOff x="879943" y="488295"/>
            <a:chExt cx="16584707" cy="268941"/>
          </a:xfrm>
        </xdr:grpSpPr>
        <xdr:sp macro="" textlink="">
          <xdr:nvSpPr>
            <xdr:cNvPr id="14" name="TextBox 13">
              <a:extLst>
                <a:ext uri="{FF2B5EF4-FFF2-40B4-BE49-F238E27FC236}">
                  <a16:creationId xmlns:a16="http://schemas.microsoft.com/office/drawing/2014/main" id="{00000000-0008-0000-0600-00001D000000}"/>
                </a:ext>
              </a:extLst>
            </xdr:cNvPr>
            <xdr:cNvSpPr txBox="1"/>
          </xdr:nvSpPr>
          <xdr:spPr>
            <a:xfrm>
              <a:off x="879943" y="488296"/>
              <a:ext cx="1848971" cy="224118"/>
            </a:xfrm>
            <a:prstGeom prst="rect">
              <a:avLst/>
            </a:prstGeom>
            <a:noFill/>
            <a:ln w="349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100"/>
                <a:t>Gas</a:t>
              </a:r>
            </a:p>
          </xdr:txBody>
        </xdr:sp>
        <xdr:sp macro="" textlink="">
          <xdr:nvSpPr>
            <xdr:cNvPr id="15" name="TextBox 14">
              <a:extLst>
                <a:ext uri="{FF2B5EF4-FFF2-40B4-BE49-F238E27FC236}">
                  <a16:creationId xmlns:a16="http://schemas.microsoft.com/office/drawing/2014/main" id="{00000000-0008-0000-0600-00001E000000}"/>
                </a:ext>
              </a:extLst>
            </xdr:cNvPr>
            <xdr:cNvSpPr txBox="1"/>
          </xdr:nvSpPr>
          <xdr:spPr>
            <a:xfrm>
              <a:off x="3894325" y="499503"/>
              <a:ext cx="1992965" cy="246529"/>
            </a:xfrm>
            <a:prstGeom prst="rect">
              <a:avLst/>
            </a:prstGeom>
            <a:noFill/>
            <a:ln w="349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100"/>
                <a:t>Hazardous Liquid</a:t>
              </a:r>
            </a:p>
          </xdr:txBody>
        </xdr:sp>
        <xdr:sp macro="" textlink="">
          <xdr:nvSpPr>
            <xdr:cNvPr id="16" name="TextBox 10">
              <a:extLst>
                <a:ext uri="{FF2B5EF4-FFF2-40B4-BE49-F238E27FC236}">
                  <a16:creationId xmlns:a16="http://schemas.microsoft.com/office/drawing/2014/main" id="{00000000-0008-0000-0600-00001F000000}"/>
                </a:ext>
              </a:extLst>
            </xdr:cNvPr>
            <xdr:cNvSpPr txBox="1"/>
          </xdr:nvSpPr>
          <xdr:spPr>
            <a:xfrm>
              <a:off x="9569484" y="510708"/>
              <a:ext cx="2570691" cy="235323"/>
            </a:xfrm>
            <a:prstGeom prst="rect">
              <a:avLst/>
            </a:prstGeom>
            <a:noFill/>
            <a:ln w="349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100"/>
                <a:t>Hazardous Liquid</a:t>
              </a:r>
            </a:p>
          </xdr:txBody>
        </xdr:sp>
        <xdr:sp macro="" textlink="">
          <xdr:nvSpPr>
            <xdr:cNvPr id="17" name="TextBox 9">
              <a:extLst>
                <a:ext uri="{FF2B5EF4-FFF2-40B4-BE49-F238E27FC236}">
                  <a16:creationId xmlns:a16="http://schemas.microsoft.com/office/drawing/2014/main" id="{00000000-0008-0000-0600-000020000000}"/>
                </a:ext>
              </a:extLst>
            </xdr:cNvPr>
            <xdr:cNvSpPr txBox="1"/>
          </xdr:nvSpPr>
          <xdr:spPr>
            <a:xfrm>
              <a:off x="6538916" y="533118"/>
              <a:ext cx="2532303" cy="224118"/>
            </a:xfrm>
            <a:prstGeom prst="rect">
              <a:avLst/>
            </a:prstGeom>
            <a:noFill/>
            <a:ln w="349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100"/>
                <a:t>Gas</a:t>
              </a:r>
            </a:p>
          </xdr:txBody>
        </xdr:sp>
        <xdr:sp macro="" textlink="">
          <xdr:nvSpPr>
            <xdr:cNvPr id="18" name="TextBox 18">
              <a:extLst>
                <a:ext uri="{FF2B5EF4-FFF2-40B4-BE49-F238E27FC236}">
                  <a16:creationId xmlns:a16="http://schemas.microsoft.com/office/drawing/2014/main" id="{00000000-0008-0000-0600-000021000000}"/>
                </a:ext>
              </a:extLst>
            </xdr:cNvPr>
            <xdr:cNvSpPr txBox="1"/>
          </xdr:nvSpPr>
          <xdr:spPr>
            <a:xfrm>
              <a:off x="12406316" y="495018"/>
              <a:ext cx="2532303" cy="224118"/>
            </a:xfrm>
            <a:prstGeom prst="rect">
              <a:avLst/>
            </a:prstGeom>
            <a:noFill/>
            <a:ln w="349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100"/>
                <a:t>Gas</a:t>
              </a:r>
            </a:p>
          </xdr:txBody>
        </xdr:sp>
        <xdr:sp macro="" textlink="">
          <xdr:nvSpPr>
            <xdr:cNvPr id="19" name="TextBox 19">
              <a:extLst>
                <a:ext uri="{FF2B5EF4-FFF2-40B4-BE49-F238E27FC236}">
                  <a16:creationId xmlns:a16="http://schemas.microsoft.com/office/drawing/2014/main" id="{00000000-0008-0000-0600-000022000000}"/>
                </a:ext>
              </a:extLst>
            </xdr:cNvPr>
            <xdr:cNvSpPr txBox="1"/>
          </xdr:nvSpPr>
          <xdr:spPr>
            <a:xfrm>
              <a:off x="15526532" y="488295"/>
              <a:ext cx="1938118" cy="242049"/>
            </a:xfrm>
            <a:prstGeom prst="rect">
              <a:avLst/>
            </a:prstGeom>
            <a:noFill/>
            <a:ln w="349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100"/>
                <a:t>Hazardous Liquid</a:t>
              </a: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s%20pc/AppData/Local/Packages/Microsoft.MicrosoftEdge_8wekyb3d8bbwe/TempState/Downloads/Quarterly%20Compliance%20Report%20%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Report"/>
      <sheetName val="Monthly Comparison"/>
      <sheetName val="Quarterly Comparison"/>
      <sheetName val="Yearly Comparison"/>
      <sheetName val="Quarter List"/>
      <sheetName val="Facility List"/>
      <sheetName val="Business List"/>
      <sheetName val="Agency List"/>
      <sheetName val="Type List"/>
      <sheetName val="KeyeraThirdParty List"/>
      <sheetName val="Sheet1"/>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005696"/>
      </a:accent1>
      <a:accent2>
        <a:srgbClr val="F58426"/>
      </a:accent2>
      <a:accent3>
        <a:srgbClr val="666666"/>
      </a:accent3>
      <a:accent4>
        <a:srgbClr val="A6A6A6"/>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DBF6E-D9CB-4929-A887-71CA13E1FE28}">
  <sheetPr>
    <tabColor theme="5"/>
  </sheetPr>
  <dimension ref="A1:J114"/>
  <sheetViews>
    <sheetView tabSelected="1" view="pageBreakPreview" zoomScale="70" zoomScaleNormal="100" zoomScaleSheetLayoutView="70" workbookViewId="0">
      <selection activeCell="E94" sqref="E94"/>
    </sheetView>
  </sheetViews>
  <sheetFormatPr defaultRowHeight="14.5" x14ac:dyDescent="0.35"/>
  <cols>
    <col min="1" max="1" width="47.54296875" customWidth="1"/>
    <col min="2" max="2" width="15.36328125" style="65" customWidth="1"/>
    <col min="3" max="3" width="0.90625" style="122" customWidth="1"/>
    <col min="4" max="8" width="15.81640625" customWidth="1"/>
    <col min="9" max="9" width="0.90625" customWidth="1"/>
    <col min="10" max="10" width="16.7265625" style="241" customWidth="1"/>
  </cols>
  <sheetData>
    <row r="1" spans="1:10" ht="23.5" x14ac:dyDescent="0.55000000000000004">
      <c r="A1" s="252" t="s">
        <v>215</v>
      </c>
    </row>
    <row r="2" spans="1:10" ht="10.5" customHeight="1" x14ac:dyDescent="0.5">
      <c r="A2" s="137"/>
    </row>
    <row r="3" spans="1:10" ht="19.149999999999999" customHeight="1" x14ac:dyDescent="0.35">
      <c r="A3" s="174" t="s">
        <v>175</v>
      </c>
      <c r="B3" s="174" t="s">
        <v>1</v>
      </c>
      <c r="C3" s="193"/>
      <c r="D3" s="175">
        <v>2021</v>
      </c>
      <c r="E3" s="176">
        <v>2020</v>
      </c>
      <c r="F3" s="176">
        <v>2019</v>
      </c>
      <c r="G3" s="176">
        <v>2018</v>
      </c>
      <c r="H3" s="176">
        <v>2017</v>
      </c>
      <c r="I3" s="110"/>
      <c r="J3" s="242" t="s">
        <v>202</v>
      </c>
    </row>
    <row r="4" spans="1:10" ht="24" customHeight="1" x14ac:dyDescent="0.35">
      <c r="A4" s="83" t="s">
        <v>2</v>
      </c>
      <c r="B4" s="140"/>
      <c r="C4" s="193"/>
      <c r="D4" s="141"/>
      <c r="E4" s="142"/>
      <c r="F4" s="143"/>
      <c r="G4" s="143"/>
      <c r="H4" s="143"/>
      <c r="I4" s="166"/>
      <c r="J4" s="243"/>
    </row>
    <row r="5" spans="1:10" ht="19.899999999999999" customHeight="1" x14ac:dyDescent="0.35">
      <c r="A5" s="144" t="s">
        <v>220</v>
      </c>
      <c r="B5" s="144" t="s">
        <v>3</v>
      </c>
      <c r="C5" s="61"/>
      <c r="D5" s="133">
        <v>1692383.57679335</v>
      </c>
      <c r="E5" s="145">
        <v>1595389.853272947</v>
      </c>
      <c r="F5" s="145">
        <v>1630624.0266194069</v>
      </c>
      <c r="G5" s="145">
        <v>1581787</v>
      </c>
      <c r="H5" s="145">
        <v>1655481</v>
      </c>
      <c r="I5" s="110"/>
      <c r="J5" s="138" t="s">
        <v>6</v>
      </c>
    </row>
    <row r="6" spans="1:10" ht="19.899999999999999" customHeight="1" x14ac:dyDescent="0.35">
      <c r="A6" s="144" t="s">
        <v>237</v>
      </c>
      <c r="B6" s="144" t="s">
        <v>3</v>
      </c>
      <c r="C6" s="61"/>
      <c r="D6" s="133">
        <v>348219.63445332233</v>
      </c>
      <c r="E6" s="145">
        <v>324521.98185393459</v>
      </c>
      <c r="F6" s="145">
        <v>491323.46299221745</v>
      </c>
      <c r="G6" s="145">
        <v>567418</v>
      </c>
      <c r="H6" s="145">
        <v>582273</v>
      </c>
      <c r="I6" s="110"/>
      <c r="J6" s="152" t="s">
        <v>9</v>
      </c>
    </row>
    <row r="7" spans="1:10" ht="19.899999999999999" customHeight="1" x14ac:dyDescent="0.35">
      <c r="A7" s="144" t="s">
        <v>236</v>
      </c>
      <c r="B7" s="144" t="s">
        <v>3</v>
      </c>
      <c r="C7" s="61"/>
      <c r="D7" s="133">
        <f>SUM(D5:D6)</f>
        <v>2040603.2112466723</v>
      </c>
      <c r="E7" s="145">
        <f>SUM(E5:E6)</f>
        <v>1919911.8351268815</v>
      </c>
      <c r="F7" s="145">
        <f>SUM(F5:F6)</f>
        <v>2121947.4896116243</v>
      </c>
      <c r="G7" s="145">
        <v>2149206</v>
      </c>
      <c r="H7" s="145">
        <v>2237755</v>
      </c>
      <c r="I7" s="110"/>
      <c r="J7" s="152" t="s">
        <v>9</v>
      </c>
    </row>
    <row r="8" spans="1:10" ht="19.899999999999999" customHeight="1" x14ac:dyDescent="0.35">
      <c r="A8" s="144" t="s">
        <v>235</v>
      </c>
      <c r="B8" s="144" t="s">
        <v>4</v>
      </c>
      <c r="C8" s="61"/>
      <c r="D8" s="146">
        <v>4.6089552534013895E-2</v>
      </c>
      <c r="E8" s="147">
        <v>4.9729003049991796E-2</v>
      </c>
      <c r="F8" s="147">
        <v>5.2107766645705954E-2</v>
      </c>
      <c r="G8" s="148">
        <v>5.7000000000000002E-2</v>
      </c>
      <c r="H8" s="147">
        <v>7.6300000000000007E-2</v>
      </c>
      <c r="I8" s="110"/>
      <c r="J8" s="152" t="s">
        <v>9</v>
      </c>
    </row>
    <row r="9" spans="1:10" ht="23.65" customHeight="1" x14ac:dyDescent="0.35">
      <c r="A9" s="83" t="s">
        <v>5</v>
      </c>
      <c r="B9" s="140"/>
      <c r="C9" s="193"/>
      <c r="D9" s="149"/>
      <c r="E9" s="150"/>
      <c r="F9" s="150"/>
      <c r="G9" s="150"/>
      <c r="H9" s="150"/>
      <c r="I9" s="167"/>
      <c r="J9" s="259"/>
    </row>
    <row r="10" spans="1:10" ht="19.899999999999999" customHeight="1" x14ac:dyDescent="0.35">
      <c r="A10" s="98" t="s">
        <v>234</v>
      </c>
      <c r="B10" s="98" t="s">
        <v>3</v>
      </c>
      <c r="C10" s="61"/>
      <c r="D10" s="151">
        <v>1492769.6291863732</v>
      </c>
      <c r="E10" s="152">
        <v>1509238</v>
      </c>
      <c r="F10" s="152">
        <v>1627630.4815917767</v>
      </c>
      <c r="G10" s="152">
        <v>1581766</v>
      </c>
      <c r="H10" s="80">
        <v>1674218</v>
      </c>
      <c r="I10" s="153">
        <v>1674218</v>
      </c>
      <c r="J10" s="138" t="s">
        <v>6</v>
      </c>
    </row>
    <row r="11" spans="1:10" ht="19.899999999999999" customHeight="1" x14ac:dyDescent="0.35">
      <c r="A11" s="98" t="s">
        <v>233</v>
      </c>
      <c r="B11" s="98" t="s">
        <v>3</v>
      </c>
      <c r="C11" s="61"/>
      <c r="D11" s="151">
        <v>270537</v>
      </c>
      <c r="E11" s="154">
        <v>304913</v>
      </c>
      <c r="F11" s="152">
        <v>505271.22109579516</v>
      </c>
      <c r="G11" s="152">
        <v>588294.45276953338</v>
      </c>
      <c r="H11" s="80">
        <v>593939.95726899989</v>
      </c>
      <c r="I11" s="153">
        <v>593939.95726899989</v>
      </c>
      <c r="J11" s="152" t="s">
        <v>9</v>
      </c>
    </row>
    <row r="12" spans="1:10" ht="19.899999999999999" customHeight="1" x14ac:dyDescent="0.35">
      <c r="A12" s="98" t="s">
        <v>232</v>
      </c>
      <c r="B12" s="98" t="s">
        <v>3</v>
      </c>
      <c r="C12" s="61"/>
      <c r="D12" s="151">
        <f>SUM(D10:D11)</f>
        <v>1763306.6291863732</v>
      </c>
      <c r="E12" s="154">
        <f>SUM(E10:E11)</f>
        <v>1814151</v>
      </c>
      <c r="F12" s="154">
        <f>SUM(F10:F11)</f>
        <v>2132901.7026875718</v>
      </c>
      <c r="G12" s="154">
        <f>SUM(G10:G11)</f>
        <v>2170060.4527695333</v>
      </c>
      <c r="H12" s="155">
        <f>SUM(H10:H11)</f>
        <v>2268157.9572689999</v>
      </c>
      <c r="I12" s="153"/>
      <c r="J12" s="152" t="s">
        <v>9</v>
      </c>
    </row>
    <row r="13" spans="1:10" ht="19.899999999999999" customHeight="1" x14ac:dyDescent="0.35">
      <c r="A13" s="98" t="s">
        <v>231</v>
      </c>
      <c r="B13" s="98" t="s">
        <v>4</v>
      </c>
      <c r="C13" s="61"/>
      <c r="D13" s="146">
        <v>4.4880849241070546E-2</v>
      </c>
      <c r="E13" s="156">
        <v>5.18569215370892E-2</v>
      </c>
      <c r="F13" s="156">
        <v>5.7933795788567145E-2</v>
      </c>
      <c r="G13" s="156">
        <v>6.1199999999999997E-2</v>
      </c>
      <c r="H13" s="157">
        <v>7.8E-2</v>
      </c>
      <c r="I13" s="153"/>
      <c r="J13" s="152" t="s">
        <v>9</v>
      </c>
    </row>
    <row r="14" spans="1:10" ht="29.65" customHeight="1" x14ac:dyDescent="0.35">
      <c r="A14" s="98" t="s">
        <v>174</v>
      </c>
      <c r="B14" s="98" t="s">
        <v>8</v>
      </c>
      <c r="C14" s="61"/>
      <c r="D14" s="84">
        <v>1</v>
      </c>
      <c r="E14" s="158">
        <v>0.99990000000000001</v>
      </c>
      <c r="F14" s="159">
        <v>0.93</v>
      </c>
      <c r="G14" s="159">
        <v>0.94</v>
      </c>
      <c r="H14" s="89">
        <v>0.94</v>
      </c>
      <c r="I14" s="160">
        <v>0.94</v>
      </c>
      <c r="J14" s="159" t="s">
        <v>6</v>
      </c>
    </row>
    <row r="15" spans="1:10" ht="19.25" customHeight="1" x14ac:dyDescent="0.35">
      <c r="A15" s="98" t="s">
        <v>230</v>
      </c>
      <c r="B15" s="98" t="s">
        <v>8</v>
      </c>
      <c r="C15" s="61"/>
      <c r="D15" s="84">
        <v>0.95050000000000001</v>
      </c>
      <c r="E15" s="158">
        <v>0.872</v>
      </c>
      <c r="F15" s="161">
        <v>0.64</v>
      </c>
      <c r="G15" s="161">
        <v>0.72</v>
      </c>
      <c r="H15" s="162">
        <v>0.74</v>
      </c>
      <c r="I15" s="163">
        <v>0.74</v>
      </c>
      <c r="J15" s="152" t="s">
        <v>9</v>
      </c>
    </row>
    <row r="16" spans="1:10" ht="19.25" customHeight="1" x14ac:dyDescent="0.35">
      <c r="A16" s="98" t="s">
        <v>229</v>
      </c>
      <c r="B16" s="98" t="s">
        <v>10</v>
      </c>
      <c r="C16" s="61"/>
      <c r="D16" s="151">
        <v>1386554.7004693237</v>
      </c>
      <c r="E16" s="154">
        <v>1401493</v>
      </c>
      <c r="F16" s="152">
        <v>1538463.9178341713</v>
      </c>
      <c r="G16" s="152">
        <v>1504835.5510393011</v>
      </c>
      <c r="H16" s="80">
        <v>1592176.5864430559</v>
      </c>
      <c r="I16" s="153">
        <v>1592176.5864430559</v>
      </c>
      <c r="J16" s="152" t="s">
        <v>9</v>
      </c>
    </row>
    <row r="17" spans="1:10" ht="19.25" customHeight="1" x14ac:dyDescent="0.35">
      <c r="A17" s="98" t="s">
        <v>228</v>
      </c>
      <c r="B17" s="98" t="s">
        <v>10</v>
      </c>
      <c r="C17" s="61"/>
      <c r="D17" s="151">
        <v>3403</v>
      </c>
      <c r="E17" s="154">
        <v>3173</v>
      </c>
      <c r="F17" s="152">
        <v>3241</v>
      </c>
      <c r="G17" s="152">
        <v>2599.2376669958289</v>
      </c>
      <c r="H17" s="80">
        <v>2819.9891984329379</v>
      </c>
      <c r="I17" s="153">
        <v>2819.9891984329379</v>
      </c>
      <c r="J17" s="159" t="s">
        <v>6</v>
      </c>
    </row>
    <row r="18" spans="1:10" ht="19.25" customHeight="1" x14ac:dyDescent="0.35">
      <c r="A18" s="98" t="s">
        <v>227</v>
      </c>
      <c r="B18" s="98" t="s">
        <v>8</v>
      </c>
      <c r="C18" s="61"/>
      <c r="D18" s="84">
        <v>0.06</v>
      </c>
      <c r="E18" s="84">
        <v>0.05</v>
      </c>
      <c r="F18" s="84">
        <v>0.05</v>
      </c>
      <c r="G18" s="84">
        <v>0.04</v>
      </c>
      <c r="H18" s="84">
        <v>0.04</v>
      </c>
      <c r="I18" s="164">
        <v>0.04</v>
      </c>
      <c r="J18" s="159" t="s">
        <v>6</v>
      </c>
    </row>
    <row r="19" spans="1:10" ht="19.25" customHeight="1" x14ac:dyDescent="0.35">
      <c r="A19" s="98" t="s">
        <v>226</v>
      </c>
      <c r="B19" s="98" t="s">
        <v>10</v>
      </c>
      <c r="C19" s="61"/>
      <c r="D19" s="151">
        <v>1210</v>
      </c>
      <c r="E19" s="154">
        <v>1116</v>
      </c>
      <c r="F19" s="165">
        <v>3215</v>
      </c>
      <c r="G19" s="152">
        <v>2111</v>
      </c>
      <c r="H19" s="80">
        <v>3376</v>
      </c>
      <c r="I19" s="153">
        <v>3376</v>
      </c>
      <c r="J19" s="152" t="s">
        <v>11</v>
      </c>
    </row>
    <row r="20" spans="1:10" ht="19.25" customHeight="1" x14ac:dyDescent="0.35">
      <c r="A20" s="98" t="s">
        <v>225</v>
      </c>
      <c r="B20" s="98" t="s">
        <v>10</v>
      </c>
      <c r="C20" s="61"/>
      <c r="D20" s="151">
        <v>4058</v>
      </c>
      <c r="E20" s="154">
        <v>4846</v>
      </c>
      <c r="F20" s="165">
        <v>5916</v>
      </c>
      <c r="G20" s="152">
        <v>5861</v>
      </c>
      <c r="H20" s="80">
        <v>6136</v>
      </c>
      <c r="I20" s="153">
        <v>6136</v>
      </c>
      <c r="J20" s="152" t="s">
        <v>11</v>
      </c>
    </row>
    <row r="21" spans="1:10" ht="19.25" customHeight="1" x14ac:dyDescent="0.35">
      <c r="A21" s="98" t="s">
        <v>224</v>
      </c>
      <c r="B21" s="98" t="s">
        <v>10</v>
      </c>
      <c r="C21" s="61"/>
      <c r="D21" s="151">
        <v>2181</v>
      </c>
      <c r="E21" s="154">
        <v>1329</v>
      </c>
      <c r="F21" s="152">
        <v>2076.4907000000007</v>
      </c>
      <c r="G21" s="152">
        <v>1593.2530000000002</v>
      </c>
      <c r="H21" s="80">
        <v>2371</v>
      </c>
      <c r="I21" s="153">
        <v>2371</v>
      </c>
      <c r="J21" s="152" t="s">
        <v>11</v>
      </c>
    </row>
    <row r="22" spans="1:10" ht="19.25" customHeight="1" x14ac:dyDescent="0.35">
      <c r="A22" s="98" t="s">
        <v>223</v>
      </c>
      <c r="B22" s="98" t="s">
        <v>10</v>
      </c>
      <c r="C22" s="61"/>
      <c r="D22" s="151">
        <v>105.58887415498378</v>
      </c>
      <c r="E22" s="154">
        <v>117</v>
      </c>
      <c r="F22" s="152">
        <v>128</v>
      </c>
      <c r="G22" s="152">
        <v>74</v>
      </c>
      <c r="H22" s="80">
        <v>75</v>
      </c>
      <c r="I22" s="153">
        <v>75</v>
      </c>
      <c r="J22" s="152" t="s">
        <v>11</v>
      </c>
    </row>
    <row r="23" spans="1:10" ht="19.25" customHeight="1" x14ac:dyDescent="0.35">
      <c r="A23" s="98" t="s">
        <v>222</v>
      </c>
      <c r="B23" s="98" t="s">
        <v>10</v>
      </c>
      <c r="C23" s="61"/>
      <c r="D23" s="151">
        <v>76164</v>
      </c>
      <c r="E23" s="154">
        <v>72704</v>
      </c>
      <c r="F23" s="152">
        <v>56007</v>
      </c>
      <c r="G23" s="152">
        <v>54634</v>
      </c>
      <c r="H23" s="80">
        <v>68919.02</v>
      </c>
      <c r="I23" s="153">
        <v>68919.02</v>
      </c>
      <c r="J23" s="152" t="s">
        <v>9</v>
      </c>
    </row>
    <row r="24" spans="1:10" ht="19.25" customHeight="1" thickBot="1" x14ac:dyDescent="0.4">
      <c r="A24" s="99" t="s">
        <v>221</v>
      </c>
      <c r="B24" s="99" t="s">
        <v>12</v>
      </c>
      <c r="C24" s="71"/>
      <c r="D24" s="168">
        <v>121981</v>
      </c>
      <c r="E24" s="169">
        <v>45162</v>
      </c>
      <c r="F24" s="170">
        <v>40822</v>
      </c>
      <c r="G24" s="170">
        <v>49967</v>
      </c>
      <c r="H24" s="171">
        <v>72766</v>
      </c>
      <c r="I24" s="172">
        <v>72766</v>
      </c>
      <c r="J24" s="170" t="s">
        <v>9</v>
      </c>
    </row>
    <row r="25" spans="1:10" x14ac:dyDescent="0.35">
      <c r="A25" s="267"/>
      <c r="B25" s="267"/>
      <c r="C25" s="267"/>
      <c r="D25" s="267"/>
      <c r="E25" s="267"/>
      <c r="F25" s="267"/>
      <c r="G25" s="267"/>
      <c r="H25" s="267"/>
      <c r="I25" s="267"/>
      <c r="J25" s="267"/>
    </row>
    <row r="26" spans="1:10" ht="24" customHeight="1" x14ac:dyDescent="0.35">
      <c r="A26" s="174" t="s">
        <v>170</v>
      </c>
      <c r="B26" s="174" t="s">
        <v>1</v>
      </c>
      <c r="C26" s="193"/>
      <c r="D26" s="175">
        <v>2021</v>
      </c>
      <c r="E26" s="176">
        <v>2020</v>
      </c>
      <c r="F26" s="176">
        <v>2019</v>
      </c>
      <c r="G26" s="176">
        <v>2018</v>
      </c>
      <c r="H26" s="176">
        <v>2017</v>
      </c>
      <c r="I26" s="110"/>
      <c r="J26" s="244" t="s">
        <v>202</v>
      </c>
    </row>
    <row r="27" spans="1:10" ht="18" customHeight="1" x14ac:dyDescent="0.35">
      <c r="A27" s="64" t="s">
        <v>239</v>
      </c>
      <c r="B27" s="144" t="s">
        <v>14</v>
      </c>
      <c r="C27" s="61"/>
      <c r="D27" s="86">
        <v>0</v>
      </c>
      <c r="E27" s="86">
        <v>0</v>
      </c>
      <c r="F27" s="86">
        <v>0</v>
      </c>
      <c r="G27" s="86">
        <v>0</v>
      </c>
      <c r="H27" s="86">
        <v>0</v>
      </c>
      <c r="I27" s="3"/>
      <c r="J27" s="245" t="s">
        <v>9</v>
      </c>
    </row>
    <row r="28" spans="1:10" ht="18" customHeight="1" x14ac:dyDescent="0.35">
      <c r="A28" s="64" t="s">
        <v>240</v>
      </c>
      <c r="B28" s="96" t="s">
        <v>14</v>
      </c>
      <c r="C28" s="62"/>
      <c r="D28" s="86">
        <v>5</v>
      </c>
      <c r="E28" s="135">
        <v>3</v>
      </c>
      <c r="F28" s="135">
        <v>4</v>
      </c>
      <c r="G28" s="135">
        <v>3</v>
      </c>
      <c r="H28" s="135">
        <v>5</v>
      </c>
      <c r="I28" s="107"/>
      <c r="J28" s="246" t="s">
        <v>213</v>
      </c>
    </row>
    <row r="29" spans="1:10" ht="18" customHeight="1" x14ac:dyDescent="0.35">
      <c r="A29" s="64" t="s">
        <v>241</v>
      </c>
      <c r="B29" s="96" t="s">
        <v>15</v>
      </c>
      <c r="C29" s="62"/>
      <c r="D29" s="135">
        <v>71.45</v>
      </c>
      <c r="E29" s="135">
        <v>31.449053849999999</v>
      </c>
      <c r="F29" s="135">
        <f>29*6.28981077</f>
        <v>182.40451232999999</v>
      </c>
      <c r="G29" s="135">
        <f>1.9*6.28981077</f>
        <v>11.950640462999999</v>
      </c>
      <c r="H29" s="135">
        <f>6.6*6.28981077</f>
        <v>41.512751081999994</v>
      </c>
      <c r="I29" s="107"/>
      <c r="J29" s="246" t="s">
        <v>213</v>
      </c>
    </row>
    <row r="30" spans="1:10" ht="18" customHeight="1" x14ac:dyDescent="0.35">
      <c r="A30" s="64" t="s">
        <v>242</v>
      </c>
      <c r="B30" s="96" t="s">
        <v>15</v>
      </c>
      <c r="C30" s="62"/>
      <c r="D30" s="136">
        <v>71.45</v>
      </c>
      <c r="E30" s="135">
        <v>28.304148470000001</v>
      </c>
      <c r="F30" s="135">
        <f>23.5*6.28981077</f>
        <v>147.81055309499999</v>
      </c>
      <c r="G30" s="135">
        <f>1.5*6.28981077</f>
        <v>9.4347161550000003</v>
      </c>
      <c r="H30" s="135">
        <f>5.7*6.28981077</f>
        <v>35.851921388999997</v>
      </c>
      <c r="I30" s="107"/>
      <c r="J30" s="246" t="s">
        <v>213</v>
      </c>
    </row>
    <row r="31" spans="1:10" ht="18" customHeight="1" x14ac:dyDescent="0.35">
      <c r="A31" s="139" t="s">
        <v>243</v>
      </c>
      <c r="B31" s="173" t="s">
        <v>15</v>
      </c>
      <c r="C31" s="261"/>
      <c r="D31" s="262">
        <v>0</v>
      </c>
      <c r="E31" s="262">
        <v>6.2898107699999999</v>
      </c>
      <c r="F31" s="135">
        <v>0</v>
      </c>
      <c r="G31" s="135">
        <f>0*6.28981077</f>
        <v>0</v>
      </c>
      <c r="H31" s="135">
        <f>0*6.28981077</f>
        <v>0</v>
      </c>
      <c r="I31" s="107"/>
      <c r="J31" s="246" t="s">
        <v>214</v>
      </c>
    </row>
    <row r="32" spans="1:10" ht="18" customHeight="1" x14ac:dyDescent="0.35">
      <c r="A32" s="64" t="s">
        <v>238</v>
      </c>
      <c r="B32" s="96" t="s">
        <v>15</v>
      </c>
      <c r="C32" s="62"/>
      <c r="D32" s="135">
        <v>0</v>
      </c>
      <c r="E32" s="135">
        <v>0</v>
      </c>
      <c r="F32" s="135">
        <v>0</v>
      </c>
      <c r="G32" s="135">
        <v>0</v>
      </c>
      <c r="H32" s="178">
        <v>0</v>
      </c>
      <c r="I32" s="107"/>
      <c r="J32" s="246" t="s">
        <v>213</v>
      </c>
    </row>
    <row r="33" spans="1:10" x14ac:dyDescent="0.35">
      <c r="A33" s="264"/>
      <c r="B33" s="264"/>
      <c r="C33" s="264"/>
      <c r="D33" s="264"/>
      <c r="E33" s="264"/>
      <c r="F33" s="264"/>
      <c r="G33" s="264"/>
      <c r="H33" s="264"/>
      <c r="I33" s="264"/>
      <c r="J33" s="264"/>
    </row>
    <row r="34" spans="1:10" ht="24" customHeight="1" x14ac:dyDescent="0.35">
      <c r="A34" s="174" t="s">
        <v>13</v>
      </c>
      <c r="B34" s="174" t="s">
        <v>1</v>
      </c>
      <c r="C34" s="193"/>
      <c r="D34" s="175">
        <v>2021</v>
      </c>
      <c r="E34" s="176">
        <v>2020</v>
      </c>
      <c r="F34" s="176">
        <v>2019</v>
      </c>
      <c r="G34" s="176">
        <v>2018</v>
      </c>
      <c r="H34" s="176">
        <v>2017</v>
      </c>
      <c r="I34" s="110"/>
      <c r="J34" s="244" t="s">
        <v>202</v>
      </c>
    </row>
    <row r="35" spans="1:10" ht="21.4" customHeight="1" x14ac:dyDescent="0.35">
      <c r="A35" s="100" t="s">
        <v>246</v>
      </c>
      <c r="B35" s="96" t="s">
        <v>14</v>
      </c>
      <c r="C35" s="62"/>
      <c r="D35" s="86">
        <v>2</v>
      </c>
      <c r="E35" s="86">
        <v>3</v>
      </c>
      <c r="F35" s="86">
        <v>2</v>
      </c>
      <c r="G35" s="86">
        <v>1</v>
      </c>
      <c r="H35" s="86">
        <v>1</v>
      </c>
      <c r="I35" s="179">
        <f>(D35-E35)/E35</f>
        <v>-0.33333333333333331</v>
      </c>
      <c r="J35" s="84" t="s">
        <v>158</v>
      </c>
    </row>
    <row r="36" spans="1:10" ht="46.9" customHeight="1" x14ac:dyDescent="0.35">
      <c r="A36" s="100" t="s">
        <v>245</v>
      </c>
      <c r="B36" s="100" t="s">
        <v>184</v>
      </c>
      <c r="C36" s="53"/>
      <c r="D36" s="86">
        <v>0.34</v>
      </c>
      <c r="E36" s="86">
        <v>0.57999999999999996</v>
      </c>
      <c r="F36" s="86">
        <v>0.34</v>
      </c>
      <c r="G36" s="86">
        <v>0.18</v>
      </c>
      <c r="H36" s="86">
        <v>0.17</v>
      </c>
      <c r="I36" s="179">
        <f>(D36-E36)/E36</f>
        <v>-0.4137931034482758</v>
      </c>
      <c r="J36" s="84" t="s">
        <v>9</v>
      </c>
    </row>
    <row r="37" spans="1:10" x14ac:dyDescent="0.35">
      <c r="A37" s="100" t="s">
        <v>182</v>
      </c>
      <c r="B37" s="96" t="s">
        <v>8</v>
      </c>
      <c r="C37" s="62"/>
      <c r="D37" s="180">
        <v>0.157</v>
      </c>
      <c r="E37" s="181">
        <v>0.13500000000000001</v>
      </c>
      <c r="F37" s="182">
        <v>4.7E-2</v>
      </c>
      <c r="G37" s="182">
        <v>0.154</v>
      </c>
      <c r="H37" s="181">
        <v>3.5999999999999997E-2</v>
      </c>
      <c r="I37" s="179">
        <f>(D37-E37)/E37</f>
        <v>0.16296296296296289</v>
      </c>
      <c r="J37" s="84" t="s">
        <v>212</v>
      </c>
    </row>
    <row r="38" spans="1:10" x14ac:dyDescent="0.35">
      <c r="A38" s="100" t="s">
        <v>183</v>
      </c>
      <c r="B38" s="96" t="s">
        <v>8</v>
      </c>
      <c r="C38" s="62"/>
      <c r="D38" s="184">
        <v>0.50600000000000001</v>
      </c>
      <c r="E38" s="182">
        <v>0.36799999999999999</v>
      </c>
      <c r="F38" s="182">
        <v>0.17100000000000001</v>
      </c>
      <c r="G38" s="182">
        <v>0.29499999999999998</v>
      </c>
      <c r="H38" s="181">
        <v>0.108</v>
      </c>
      <c r="I38" s="179">
        <f>(D38-E38)/E38</f>
        <v>0.37500000000000006</v>
      </c>
      <c r="J38" s="84" t="s">
        <v>212</v>
      </c>
    </row>
    <row r="39" spans="1:10" ht="21" customHeight="1" thickBot="1" x14ac:dyDescent="0.4">
      <c r="A39" s="101" t="s">
        <v>244</v>
      </c>
      <c r="B39" s="97" t="s">
        <v>8</v>
      </c>
      <c r="C39" s="72"/>
      <c r="D39" s="127">
        <v>0.98599999999999999</v>
      </c>
      <c r="E39" s="128">
        <v>0.97499999999999998</v>
      </c>
      <c r="F39" s="129">
        <v>0.98399999999999999</v>
      </c>
      <c r="G39" s="130">
        <v>0.98499999999999999</v>
      </c>
      <c r="H39" s="129">
        <v>0.97</v>
      </c>
      <c r="I39" s="185">
        <f>(D39-E39)/E39</f>
        <v>1.1282051282051292E-2</v>
      </c>
      <c r="J39" s="81" t="s">
        <v>9</v>
      </c>
    </row>
    <row r="40" spans="1:10" x14ac:dyDescent="0.35">
      <c r="A40" s="265"/>
      <c r="B40" s="265"/>
      <c r="C40" s="265"/>
      <c r="D40" s="265"/>
      <c r="E40" s="265"/>
      <c r="F40" s="265"/>
      <c r="G40" s="265"/>
      <c r="H40" s="265"/>
      <c r="I40" s="265"/>
      <c r="J40" s="265"/>
    </row>
    <row r="41" spans="1:10" ht="24" customHeight="1" x14ac:dyDescent="0.35">
      <c r="A41" s="174" t="s">
        <v>176</v>
      </c>
      <c r="B41" s="174" t="s">
        <v>1</v>
      </c>
      <c r="C41" s="193"/>
      <c r="D41" s="175">
        <v>2021</v>
      </c>
      <c r="E41" s="176">
        <v>2020</v>
      </c>
      <c r="F41" s="176">
        <v>2019</v>
      </c>
      <c r="G41" s="176">
        <v>2018</v>
      </c>
      <c r="H41" s="176">
        <v>2017</v>
      </c>
      <c r="I41" s="110"/>
      <c r="J41" s="244" t="s">
        <v>202</v>
      </c>
    </row>
    <row r="42" spans="1:10" ht="22.5" customHeight="1" x14ac:dyDescent="0.35">
      <c r="A42" s="232" t="s">
        <v>266</v>
      </c>
      <c r="B42" s="57" t="s">
        <v>8</v>
      </c>
      <c r="C42" s="118"/>
      <c r="D42" s="131">
        <v>0</v>
      </c>
      <c r="E42" s="131">
        <v>0</v>
      </c>
      <c r="F42" s="84">
        <v>0</v>
      </c>
      <c r="G42" s="84">
        <v>0</v>
      </c>
      <c r="H42" s="84">
        <v>0</v>
      </c>
      <c r="I42" s="3"/>
      <c r="J42" s="246" t="s">
        <v>210</v>
      </c>
    </row>
    <row r="43" spans="1:10" ht="22.5" customHeight="1" x14ac:dyDescent="0.35">
      <c r="A43" s="98" t="s">
        <v>265</v>
      </c>
      <c r="B43" s="98" t="s">
        <v>16</v>
      </c>
      <c r="C43" s="61"/>
      <c r="D43" s="133">
        <v>1702791.0151727996</v>
      </c>
      <c r="E43" s="134">
        <v>1523845.93</v>
      </c>
      <c r="F43" s="132">
        <v>1881841.0778930034</v>
      </c>
      <c r="G43" s="132">
        <v>1353514.8469999987</v>
      </c>
      <c r="H43" s="132">
        <v>1732053.7800000003</v>
      </c>
      <c r="I43" s="3"/>
      <c r="J43" s="246" t="s">
        <v>210</v>
      </c>
    </row>
    <row r="44" spans="1:10" ht="22.5" customHeight="1" x14ac:dyDescent="0.35">
      <c r="A44" s="257" t="s">
        <v>264</v>
      </c>
      <c r="B44" s="98" t="s">
        <v>16</v>
      </c>
      <c r="C44" s="61"/>
      <c r="D44" s="79">
        <f>D43-D45</f>
        <v>657077.79999999958</v>
      </c>
      <c r="E44" s="80">
        <f>E43-E45</f>
        <v>713030.11375945504</v>
      </c>
      <c r="F44" s="80">
        <f>F43-F45</f>
        <v>750505.77</v>
      </c>
      <c r="G44" s="80">
        <f>G43-G45</f>
        <v>750247.71999999881</v>
      </c>
      <c r="H44" s="80">
        <f>H43-H45</f>
        <v>803969.26000000036</v>
      </c>
      <c r="I44" s="3"/>
      <c r="J44" s="246" t="s">
        <v>210</v>
      </c>
    </row>
    <row r="45" spans="1:10" ht="22.5" customHeight="1" x14ac:dyDescent="0.35">
      <c r="A45" s="258" t="s">
        <v>263</v>
      </c>
      <c r="B45" s="98" t="s">
        <v>16</v>
      </c>
      <c r="C45" s="61"/>
      <c r="D45" s="79">
        <v>1045713.2151728</v>
      </c>
      <c r="E45" s="80">
        <v>810815.8162405449</v>
      </c>
      <c r="F45" s="80">
        <v>1131335.3078930033</v>
      </c>
      <c r="G45" s="80">
        <v>603267.12699999986</v>
      </c>
      <c r="H45" s="80">
        <v>928084.5199999999</v>
      </c>
      <c r="I45" s="3"/>
      <c r="J45" s="246" t="s">
        <v>210</v>
      </c>
    </row>
    <row r="46" spans="1:10" ht="22.5" customHeight="1" x14ac:dyDescent="0.35">
      <c r="A46" s="98" t="s">
        <v>262</v>
      </c>
      <c r="B46" s="98" t="s">
        <v>16</v>
      </c>
      <c r="C46" s="61"/>
      <c r="D46" s="133">
        <v>49223.449000000001</v>
      </c>
      <c r="E46" s="134">
        <v>6543.32</v>
      </c>
      <c r="F46" s="132">
        <v>15610.576999999997</v>
      </c>
      <c r="G46" s="132">
        <v>24214.608000000007</v>
      </c>
      <c r="H46" s="132">
        <v>18853.167999999998</v>
      </c>
      <c r="I46" s="3"/>
      <c r="J46" s="246" t="s">
        <v>211</v>
      </c>
    </row>
    <row r="47" spans="1:10" ht="22.5" customHeight="1" x14ac:dyDescent="0.35">
      <c r="A47" s="98" t="s">
        <v>261</v>
      </c>
      <c r="B47" s="98" t="s">
        <v>16</v>
      </c>
      <c r="C47" s="61"/>
      <c r="D47" s="133">
        <v>1637349.8661727984</v>
      </c>
      <c r="E47" s="186">
        <v>1486595.61</v>
      </c>
      <c r="F47" s="187">
        <v>1843134.9008930037</v>
      </c>
      <c r="G47" s="187">
        <v>1317425.6389999981</v>
      </c>
      <c r="H47" s="187">
        <v>1696661.6120000002</v>
      </c>
      <c r="I47" s="3"/>
      <c r="J47" s="246" t="s">
        <v>210</v>
      </c>
    </row>
    <row r="48" spans="1:10" ht="22.5" customHeight="1" thickBot="1" x14ac:dyDescent="0.4">
      <c r="A48" s="99" t="s">
        <v>260</v>
      </c>
      <c r="B48" s="99" t="s">
        <v>8</v>
      </c>
      <c r="C48" s="71"/>
      <c r="D48" s="81">
        <v>0.64456171258909967</v>
      </c>
      <c r="E48" s="82">
        <v>0.66</v>
      </c>
      <c r="F48" s="81">
        <v>0.67</v>
      </c>
      <c r="G48" s="81">
        <v>0.71</v>
      </c>
      <c r="H48" s="81">
        <v>0.67</v>
      </c>
      <c r="I48" s="66"/>
      <c r="J48" s="247" t="s">
        <v>211</v>
      </c>
    </row>
    <row r="49" spans="1:10" x14ac:dyDescent="0.35">
      <c r="A49" s="265"/>
      <c r="B49" s="265"/>
      <c r="C49" s="265"/>
      <c r="D49" s="265"/>
      <c r="E49" s="265"/>
      <c r="F49" s="265"/>
      <c r="G49" s="265"/>
      <c r="H49" s="265"/>
      <c r="I49" s="265"/>
      <c r="J49" s="265"/>
    </row>
    <row r="50" spans="1:10" ht="18" customHeight="1" x14ac:dyDescent="0.35">
      <c r="A50" s="174" t="s">
        <v>177</v>
      </c>
      <c r="B50" s="174" t="s">
        <v>1</v>
      </c>
      <c r="C50" s="193"/>
      <c r="D50" s="175">
        <v>2021</v>
      </c>
      <c r="E50" s="176">
        <v>2020</v>
      </c>
      <c r="F50" s="176">
        <v>2019</v>
      </c>
      <c r="G50" s="176">
        <v>2018</v>
      </c>
      <c r="H50" s="176">
        <v>2017</v>
      </c>
      <c r="I50" s="110"/>
      <c r="J50" s="244" t="s">
        <v>202</v>
      </c>
    </row>
    <row r="51" spans="1:10" ht="18" customHeight="1" x14ac:dyDescent="0.35">
      <c r="A51" s="51" t="s">
        <v>274</v>
      </c>
      <c r="B51" s="51" t="s">
        <v>10</v>
      </c>
      <c r="C51" s="60"/>
      <c r="D51" s="73">
        <v>3343086.38</v>
      </c>
      <c r="E51" s="74">
        <v>3231535.6096650097</v>
      </c>
      <c r="F51" s="58">
        <v>1430921.8805251648</v>
      </c>
      <c r="G51" s="58">
        <v>1505044.5600005963</v>
      </c>
      <c r="H51" s="58">
        <v>1211776.2500035241</v>
      </c>
      <c r="I51" s="59"/>
      <c r="J51" s="145" t="s">
        <v>206</v>
      </c>
    </row>
    <row r="52" spans="1:10" ht="18" customHeight="1" x14ac:dyDescent="0.35">
      <c r="A52" s="51" t="s">
        <v>275</v>
      </c>
      <c r="B52" s="51" t="s">
        <v>10</v>
      </c>
      <c r="C52" s="60"/>
      <c r="D52" s="73">
        <v>5546.0606116666695</v>
      </c>
      <c r="E52" s="74">
        <v>5064.5926459999964</v>
      </c>
      <c r="F52" s="58">
        <v>5642.5514970152535</v>
      </c>
      <c r="G52" s="58">
        <v>4917.5695955462443</v>
      </c>
      <c r="H52" s="58">
        <v>3669.3380010687115</v>
      </c>
      <c r="I52" s="59"/>
      <c r="J52" s="145" t="s">
        <v>206</v>
      </c>
    </row>
    <row r="53" spans="1:10" ht="18" customHeight="1" x14ac:dyDescent="0.35">
      <c r="A53" s="51" t="s">
        <v>276</v>
      </c>
      <c r="B53" s="51" t="s">
        <v>10</v>
      </c>
      <c r="C53" s="60"/>
      <c r="D53" s="73">
        <v>3337540.32</v>
      </c>
      <c r="E53" s="74">
        <v>3226471.017019005</v>
      </c>
      <c r="F53" s="58">
        <v>1425279.3290281515</v>
      </c>
      <c r="G53" s="58">
        <v>1500126.9904050508</v>
      </c>
      <c r="H53" s="58">
        <v>1208106.912002455</v>
      </c>
      <c r="I53" s="59"/>
      <c r="J53" s="145" t="s">
        <v>209</v>
      </c>
    </row>
    <row r="54" spans="1:10" ht="18" customHeight="1" x14ac:dyDescent="0.35">
      <c r="A54" s="51" t="s">
        <v>277</v>
      </c>
      <c r="B54" s="51" t="s">
        <v>10</v>
      </c>
      <c r="C54" s="60"/>
      <c r="D54" s="73">
        <v>20860.48</v>
      </c>
      <c r="E54" s="74">
        <v>17510.30258900001</v>
      </c>
      <c r="F54" s="58">
        <v>32897.001517150893</v>
      </c>
      <c r="G54" s="58">
        <v>20781.173997723119</v>
      </c>
      <c r="H54" s="58">
        <v>72216.567495217183</v>
      </c>
      <c r="I54" s="59"/>
      <c r="J54" s="145" t="s">
        <v>208</v>
      </c>
    </row>
    <row r="55" spans="1:10" ht="18" customHeight="1" x14ac:dyDescent="0.35">
      <c r="A55" s="51" t="s">
        <v>278</v>
      </c>
      <c r="B55" s="51" t="s">
        <v>10</v>
      </c>
      <c r="C55" s="60"/>
      <c r="D55" s="73">
        <v>3322225.9004586171</v>
      </c>
      <c r="E55" s="74">
        <v>3214025.3070760109</v>
      </c>
      <c r="F55" s="58">
        <v>1398024.8790080138</v>
      </c>
      <c r="G55" s="58">
        <v>1484263.3860028745</v>
      </c>
      <c r="H55" s="58">
        <v>1139559.6825083068</v>
      </c>
      <c r="I55" s="59"/>
      <c r="J55" s="145" t="s">
        <v>207</v>
      </c>
    </row>
    <row r="56" spans="1:10" ht="18" customHeight="1" thickBot="1" x14ac:dyDescent="0.4">
      <c r="A56" s="68" t="s">
        <v>279</v>
      </c>
      <c r="B56" s="68" t="s">
        <v>8</v>
      </c>
      <c r="C56" s="233"/>
      <c r="D56" s="70">
        <v>3.5999999999999997E-2</v>
      </c>
      <c r="E56" s="70">
        <v>4.2595246513592484E-2</v>
      </c>
      <c r="F56" s="75">
        <v>0.104316238713156</v>
      </c>
      <c r="G56" s="75">
        <v>9.8110724203313557E-2</v>
      </c>
      <c r="H56" s="75">
        <v>0.1729241648361439</v>
      </c>
      <c r="I56" s="69"/>
      <c r="J56" s="248" t="s">
        <v>206</v>
      </c>
    </row>
    <row r="58" spans="1:10" ht="24" customHeight="1" x14ac:dyDescent="0.35">
      <c r="A58" s="174" t="s">
        <v>178</v>
      </c>
      <c r="B58" s="174" t="s">
        <v>1</v>
      </c>
      <c r="C58" s="193"/>
      <c r="D58" s="175">
        <v>2021</v>
      </c>
      <c r="E58" s="176">
        <v>2020</v>
      </c>
      <c r="F58" s="176">
        <v>2019</v>
      </c>
      <c r="G58" s="176">
        <v>2018</v>
      </c>
      <c r="H58" s="176">
        <v>2017</v>
      </c>
      <c r="I58" s="110"/>
      <c r="J58" s="244" t="s">
        <v>202</v>
      </c>
    </row>
    <row r="59" spans="1:10" ht="16.5" x14ac:dyDescent="0.35">
      <c r="A59" s="103" t="s">
        <v>285</v>
      </c>
      <c r="B59" s="96" t="s">
        <v>14</v>
      </c>
      <c r="C59" s="124"/>
      <c r="D59" s="108">
        <v>0</v>
      </c>
      <c r="E59" s="108">
        <v>0</v>
      </c>
      <c r="F59" s="64">
        <v>0</v>
      </c>
      <c r="G59" s="64">
        <v>0</v>
      </c>
      <c r="H59" s="64">
        <v>0</v>
      </c>
      <c r="I59" s="104">
        <v>0</v>
      </c>
      <c r="J59" s="246" t="s">
        <v>204</v>
      </c>
    </row>
    <row r="60" spans="1:10" ht="31.15" customHeight="1" x14ac:dyDescent="0.35">
      <c r="A60" s="78" t="s">
        <v>286</v>
      </c>
      <c r="B60" s="266" t="s">
        <v>185</v>
      </c>
      <c r="C60" s="53"/>
      <c r="D60" s="64">
        <v>0.59</v>
      </c>
      <c r="E60" s="64">
        <v>0.82</v>
      </c>
      <c r="F60" s="64">
        <v>0.93</v>
      </c>
      <c r="G60" s="64">
        <v>0.83</v>
      </c>
      <c r="H60" s="64">
        <v>1.0900000000000001</v>
      </c>
      <c r="I60" s="105"/>
      <c r="J60" s="246" t="s">
        <v>204</v>
      </c>
    </row>
    <row r="61" spans="1:10" ht="14.25" customHeight="1" x14ac:dyDescent="0.35">
      <c r="A61" s="256" t="s">
        <v>161</v>
      </c>
      <c r="B61" s="266"/>
      <c r="C61" s="53"/>
      <c r="D61" s="108">
        <v>0.82</v>
      </c>
      <c r="E61" s="108">
        <v>0.51</v>
      </c>
      <c r="F61" s="108">
        <v>1.1299999999999999</v>
      </c>
      <c r="G61" s="108">
        <v>0.52</v>
      </c>
      <c r="H61" s="108">
        <v>1.45</v>
      </c>
      <c r="I61" s="104"/>
      <c r="J61" s="246" t="s">
        <v>204</v>
      </c>
    </row>
    <row r="62" spans="1:10" x14ac:dyDescent="0.35">
      <c r="A62" s="256" t="s">
        <v>162</v>
      </c>
      <c r="B62" s="266"/>
      <c r="C62" s="53"/>
      <c r="D62" s="108">
        <v>0.47</v>
      </c>
      <c r="E62" s="108">
        <v>1.42</v>
      </c>
      <c r="F62" s="188">
        <v>0.8</v>
      </c>
      <c r="G62" s="189">
        <v>1.03</v>
      </c>
      <c r="H62" s="108">
        <v>0.71</v>
      </c>
      <c r="I62" s="104"/>
      <c r="J62" s="246" t="s">
        <v>204</v>
      </c>
    </row>
    <row r="63" spans="1:10" ht="57" customHeight="1" x14ac:dyDescent="0.35">
      <c r="A63" s="78" t="s">
        <v>287</v>
      </c>
      <c r="B63" s="266" t="s">
        <v>186</v>
      </c>
      <c r="C63" s="53"/>
      <c r="D63" s="64">
        <v>0.04</v>
      </c>
      <c r="E63" s="191">
        <v>0.2</v>
      </c>
      <c r="F63" s="64">
        <v>0.04</v>
      </c>
      <c r="G63" s="64">
        <v>0.12</v>
      </c>
      <c r="H63" s="64">
        <v>0.23</v>
      </c>
      <c r="I63" s="105"/>
      <c r="J63" s="246" t="s">
        <v>204</v>
      </c>
    </row>
    <row r="64" spans="1:10" ht="14.25" customHeight="1" x14ac:dyDescent="0.35">
      <c r="A64" s="256" t="s">
        <v>163</v>
      </c>
      <c r="B64" s="266"/>
      <c r="C64" s="53"/>
      <c r="D64" s="188">
        <v>0</v>
      </c>
      <c r="E64" s="108">
        <v>0.31</v>
      </c>
      <c r="F64" s="108">
        <v>0.09</v>
      </c>
      <c r="G64" s="190">
        <v>0</v>
      </c>
      <c r="H64" s="108">
        <v>0.34</v>
      </c>
      <c r="I64" s="104"/>
      <c r="J64" s="246" t="s">
        <v>204</v>
      </c>
    </row>
    <row r="65" spans="1:10" ht="17.25" customHeight="1" x14ac:dyDescent="0.35">
      <c r="A65" s="256" t="s">
        <v>164</v>
      </c>
      <c r="B65" s="266"/>
      <c r="C65" s="53"/>
      <c r="D65" s="108">
        <v>0.06</v>
      </c>
      <c r="E65" s="188">
        <v>0</v>
      </c>
      <c r="F65" s="188">
        <v>0</v>
      </c>
      <c r="G65" s="189">
        <v>0.21</v>
      </c>
      <c r="H65" s="108">
        <v>0.12</v>
      </c>
      <c r="I65" s="104"/>
      <c r="J65" s="246" t="s">
        <v>204</v>
      </c>
    </row>
    <row r="66" spans="1:10" ht="91.9" customHeight="1" x14ac:dyDescent="0.35">
      <c r="A66" s="85" t="s">
        <v>288</v>
      </c>
      <c r="B66" s="100" t="s">
        <v>160</v>
      </c>
      <c r="C66" s="234"/>
      <c r="D66" s="108">
        <v>0.66</v>
      </c>
      <c r="E66" s="108">
        <v>1.83</v>
      </c>
      <c r="F66" s="108">
        <v>2.0699999999999998</v>
      </c>
      <c r="G66" s="108">
        <v>1.47</v>
      </c>
      <c r="H66" s="108">
        <v>1.1599999999999999</v>
      </c>
      <c r="I66" s="104"/>
      <c r="J66" s="246" t="s">
        <v>204</v>
      </c>
    </row>
    <row r="67" spans="1:10" ht="24" customHeight="1" thickBot="1" x14ac:dyDescent="0.4">
      <c r="A67" s="67" t="s">
        <v>289</v>
      </c>
      <c r="B67" s="97" t="s">
        <v>14</v>
      </c>
      <c r="C67" s="123"/>
      <c r="D67" s="67">
        <v>103</v>
      </c>
      <c r="E67" s="67">
        <v>61</v>
      </c>
      <c r="F67" s="109">
        <v>111</v>
      </c>
      <c r="G67" s="109">
        <v>112</v>
      </c>
      <c r="H67" s="109">
        <v>121</v>
      </c>
      <c r="I67" s="106"/>
      <c r="J67" s="247" t="s">
        <v>205</v>
      </c>
    </row>
    <row r="69" spans="1:10" ht="24" customHeight="1" x14ac:dyDescent="0.35">
      <c r="A69" s="225" t="s">
        <v>179</v>
      </c>
      <c r="B69" s="225" t="s">
        <v>1</v>
      </c>
      <c r="C69" s="235"/>
      <c r="D69" s="226">
        <v>2021</v>
      </c>
      <c r="E69" s="227">
        <v>2020</v>
      </c>
      <c r="F69" s="227">
        <v>2019</v>
      </c>
      <c r="G69" s="227">
        <v>2018</v>
      </c>
      <c r="H69" s="227">
        <v>2017</v>
      </c>
      <c r="I69" s="228"/>
      <c r="J69" s="249" t="s">
        <v>202</v>
      </c>
    </row>
    <row r="70" spans="1:10" ht="20.75" customHeight="1" x14ac:dyDescent="0.35">
      <c r="A70" s="111" t="s">
        <v>187</v>
      </c>
      <c r="B70" s="96" t="s">
        <v>14</v>
      </c>
      <c r="C70" s="124"/>
      <c r="D70" s="192">
        <v>1005</v>
      </c>
      <c r="E70" s="192">
        <v>959</v>
      </c>
      <c r="F70" s="192">
        <v>1074</v>
      </c>
      <c r="G70" s="192">
        <v>1040</v>
      </c>
      <c r="H70" s="192">
        <v>1000</v>
      </c>
      <c r="I70" s="193"/>
      <c r="J70" s="138" t="s">
        <v>9</v>
      </c>
    </row>
    <row r="71" spans="1:10" ht="20.75" customHeight="1" x14ac:dyDescent="0.35">
      <c r="A71" s="111" t="s">
        <v>188</v>
      </c>
      <c r="B71" s="96" t="s">
        <v>8</v>
      </c>
      <c r="C71" s="124"/>
      <c r="D71" s="194">
        <v>0.76119999999999999</v>
      </c>
      <c r="E71" s="194">
        <v>0.75829999999999997</v>
      </c>
      <c r="F71" s="194">
        <v>0.753</v>
      </c>
      <c r="G71" s="194">
        <v>0.75800000000000001</v>
      </c>
      <c r="H71" s="194">
        <f>766/H70</f>
        <v>0.76600000000000001</v>
      </c>
      <c r="I71" s="195"/>
      <c r="J71" s="138" t="s">
        <v>9</v>
      </c>
    </row>
    <row r="72" spans="1:10" ht="20.75" customHeight="1" x14ac:dyDescent="0.35">
      <c r="A72" s="111" t="s">
        <v>189</v>
      </c>
      <c r="B72" s="96" t="s">
        <v>8</v>
      </c>
      <c r="C72" s="124"/>
      <c r="D72" s="194">
        <v>0.23880000000000001</v>
      </c>
      <c r="E72" s="194">
        <v>0.2417</v>
      </c>
      <c r="F72" s="194">
        <v>0.247</v>
      </c>
      <c r="G72" s="194">
        <v>0.24199999999999999</v>
      </c>
      <c r="H72" s="194">
        <f>233/H70</f>
        <v>0.23300000000000001</v>
      </c>
      <c r="I72" s="196"/>
      <c r="J72" s="138" t="s">
        <v>9</v>
      </c>
    </row>
    <row r="73" spans="1:10" ht="20.75" customHeight="1" x14ac:dyDescent="0.35">
      <c r="A73" s="111" t="s">
        <v>293</v>
      </c>
      <c r="B73" s="96" t="s">
        <v>8</v>
      </c>
      <c r="C73" s="124"/>
      <c r="D73" s="194">
        <v>0.7883</v>
      </c>
      <c r="E73" s="184">
        <v>0.77829999999999999</v>
      </c>
      <c r="F73" s="184">
        <v>0.76</v>
      </c>
      <c r="G73" s="194">
        <v>0.77</v>
      </c>
      <c r="H73" s="194">
        <f>133/164</f>
        <v>0.81097560975609762</v>
      </c>
      <c r="I73" s="196"/>
      <c r="J73" s="138" t="s">
        <v>9</v>
      </c>
    </row>
    <row r="74" spans="1:10" ht="20.75" customHeight="1" x14ac:dyDescent="0.35">
      <c r="A74" s="111" t="s">
        <v>292</v>
      </c>
      <c r="B74" s="96" t="s">
        <v>8</v>
      </c>
      <c r="C74" s="124"/>
      <c r="D74" s="194">
        <v>0.2117</v>
      </c>
      <c r="E74" s="194">
        <v>0.22170000000000001</v>
      </c>
      <c r="F74" s="194">
        <v>0.24</v>
      </c>
      <c r="G74" s="194">
        <v>0.23</v>
      </c>
      <c r="H74" s="197">
        <f>31/164</f>
        <v>0.18902439024390244</v>
      </c>
      <c r="I74" s="196"/>
      <c r="J74" s="138" t="s">
        <v>9</v>
      </c>
    </row>
    <row r="75" spans="1:10" ht="20.75" customHeight="1" x14ac:dyDescent="0.35">
      <c r="A75" s="111" t="s">
        <v>190</v>
      </c>
      <c r="B75" s="96" t="s">
        <v>8</v>
      </c>
      <c r="C75" s="124"/>
      <c r="D75" s="194">
        <v>0.66669999999999996</v>
      </c>
      <c r="E75" s="194">
        <v>0.72729999999999995</v>
      </c>
      <c r="F75" s="194">
        <v>0.79</v>
      </c>
      <c r="G75" s="194">
        <v>0.86</v>
      </c>
      <c r="H75" s="194">
        <v>0.85</v>
      </c>
      <c r="I75" s="198"/>
      <c r="J75" s="138" t="s">
        <v>9</v>
      </c>
    </row>
    <row r="76" spans="1:10" ht="20.75" customHeight="1" x14ac:dyDescent="0.35">
      <c r="A76" s="111" t="s">
        <v>191</v>
      </c>
      <c r="B76" s="96" t="s">
        <v>8</v>
      </c>
      <c r="C76" s="124"/>
      <c r="D76" s="194">
        <v>0.33329999999999999</v>
      </c>
      <c r="E76" s="194">
        <v>0.2727</v>
      </c>
      <c r="F76" s="194">
        <v>0.21</v>
      </c>
      <c r="G76" s="194">
        <v>0.14000000000000001</v>
      </c>
      <c r="H76" s="194">
        <v>0.15</v>
      </c>
      <c r="I76" s="125"/>
      <c r="J76" s="138" t="s">
        <v>9</v>
      </c>
    </row>
    <row r="77" spans="1:10" ht="19.149999999999999" customHeight="1" x14ac:dyDescent="0.35">
      <c r="A77" s="98" t="s">
        <v>294</v>
      </c>
      <c r="B77" s="96" t="s">
        <v>8</v>
      </c>
      <c r="C77" s="124"/>
      <c r="D77" s="199">
        <v>3.78E-2</v>
      </c>
      <c r="E77" s="199">
        <v>2.5399999999999999E-2</v>
      </c>
      <c r="F77" s="199">
        <v>0.03</v>
      </c>
      <c r="G77" s="199">
        <v>0.03</v>
      </c>
      <c r="H77" s="199">
        <v>0.02</v>
      </c>
      <c r="I77" s="126"/>
      <c r="J77" s="138" t="s">
        <v>9</v>
      </c>
    </row>
    <row r="78" spans="1:10" ht="20.65" customHeight="1" thickBot="1" x14ac:dyDescent="0.4">
      <c r="A78" s="200" t="s">
        <v>192</v>
      </c>
      <c r="B78" s="97" t="s">
        <v>8</v>
      </c>
      <c r="C78" s="123"/>
      <c r="D78" s="201">
        <v>0.998</v>
      </c>
      <c r="E78" s="201">
        <v>1</v>
      </c>
      <c r="F78" s="201">
        <v>0.99990000000000001</v>
      </c>
      <c r="G78" s="201">
        <v>0.94</v>
      </c>
      <c r="H78" s="201">
        <v>0.94499999999999995</v>
      </c>
      <c r="I78" s="202"/>
      <c r="J78" s="250" t="s">
        <v>9</v>
      </c>
    </row>
    <row r="80" spans="1:10" ht="24" customHeight="1" x14ac:dyDescent="0.35">
      <c r="A80" s="174" t="s">
        <v>180</v>
      </c>
      <c r="B80" s="174" t="s">
        <v>1</v>
      </c>
      <c r="C80" s="193"/>
      <c r="D80" s="175">
        <v>2021</v>
      </c>
      <c r="E80" s="176">
        <v>2020</v>
      </c>
      <c r="F80" s="176">
        <v>2019</v>
      </c>
      <c r="G80" s="176">
        <v>2018</v>
      </c>
      <c r="H80" s="176">
        <v>2017</v>
      </c>
      <c r="I80" s="110"/>
      <c r="J80" s="244" t="s">
        <v>202</v>
      </c>
    </row>
    <row r="81" spans="1:10" ht="29" x14ac:dyDescent="0.35">
      <c r="A81" s="100" t="s">
        <v>193</v>
      </c>
      <c r="B81" s="100" t="s">
        <v>194</v>
      </c>
      <c r="C81" s="53"/>
      <c r="D81" s="207">
        <v>1489</v>
      </c>
      <c r="E81" s="151">
        <v>1300</v>
      </c>
      <c r="F81" s="151">
        <v>1000</v>
      </c>
      <c r="G81" s="208">
        <v>981</v>
      </c>
      <c r="H81" s="208">
        <v>850</v>
      </c>
      <c r="I81" s="203"/>
      <c r="J81" s="84" t="s">
        <v>203</v>
      </c>
    </row>
    <row r="82" spans="1:10" x14ac:dyDescent="0.35">
      <c r="A82" s="100" t="s">
        <v>165</v>
      </c>
      <c r="B82" s="100" t="s">
        <v>195</v>
      </c>
      <c r="C82" s="53"/>
      <c r="D82" s="112">
        <v>4860.5</v>
      </c>
      <c r="E82" s="112">
        <v>4748</v>
      </c>
      <c r="F82" s="113">
        <v>8412</v>
      </c>
      <c r="G82" s="113">
        <v>8244</v>
      </c>
      <c r="H82" s="113">
        <v>7645</v>
      </c>
      <c r="I82" s="203"/>
      <c r="J82" s="84" t="s">
        <v>203</v>
      </c>
    </row>
    <row r="83" spans="1:10" ht="29" x14ac:dyDescent="0.35">
      <c r="A83" s="100" t="s">
        <v>196</v>
      </c>
      <c r="B83" s="100" t="s">
        <v>194</v>
      </c>
      <c r="C83" s="53"/>
      <c r="D83" s="206">
        <v>289</v>
      </c>
      <c r="E83" s="205">
        <v>245</v>
      </c>
      <c r="F83" s="205">
        <v>464</v>
      </c>
      <c r="G83" s="205">
        <v>463</v>
      </c>
      <c r="H83" s="205">
        <v>420</v>
      </c>
      <c r="I83" s="203"/>
      <c r="J83" s="84" t="s">
        <v>203</v>
      </c>
    </row>
    <row r="84" spans="1:10" ht="15" thickBot="1" x14ac:dyDescent="0.4">
      <c r="A84" s="101" t="s">
        <v>197</v>
      </c>
      <c r="B84" s="101" t="s">
        <v>14</v>
      </c>
      <c r="C84" s="77"/>
      <c r="D84" s="114">
        <v>30</v>
      </c>
      <c r="E84" s="114">
        <v>31</v>
      </c>
      <c r="F84" s="115">
        <v>22</v>
      </c>
      <c r="G84" s="115">
        <v>21</v>
      </c>
      <c r="H84" s="116">
        <v>10</v>
      </c>
      <c r="I84" s="204"/>
      <c r="J84" s="81" t="s">
        <v>203</v>
      </c>
    </row>
    <row r="85" spans="1:10" x14ac:dyDescent="0.35">
      <c r="A85" s="251"/>
      <c r="B85" s="251"/>
      <c r="C85" s="251"/>
      <c r="D85" s="251"/>
      <c r="E85" s="251"/>
      <c r="F85" s="251"/>
      <c r="G85" s="251"/>
      <c r="H85" s="251"/>
      <c r="I85" s="251"/>
      <c r="J85" s="251"/>
    </row>
    <row r="86" spans="1:10" ht="24" customHeight="1" x14ac:dyDescent="0.35">
      <c r="A86" s="174" t="s">
        <v>181</v>
      </c>
      <c r="B86" s="174" t="s">
        <v>1</v>
      </c>
      <c r="C86" s="193"/>
      <c r="D86" s="175">
        <v>2021</v>
      </c>
      <c r="E86" s="176">
        <v>2020</v>
      </c>
      <c r="F86" s="176">
        <v>2019</v>
      </c>
      <c r="G86" s="176">
        <v>2018</v>
      </c>
      <c r="H86" s="176">
        <v>2017</v>
      </c>
      <c r="I86" s="110"/>
      <c r="J86" s="244" t="s">
        <v>202</v>
      </c>
    </row>
    <row r="87" spans="1:10" ht="44" thickBot="1" x14ac:dyDescent="0.4">
      <c r="A87" s="67" t="s">
        <v>216</v>
      </c>
      <c r="B87" s="97" t="s">
        <v>173</v>
      </c>
      <c r="C87" s="123"/>
      <c r="D87" s="263">
        <v>0</v>
      </c>
      <c r="E87" s="263">
        <v>0</v>
      </c>
      <c r="F87" s="263">
        <v>0</v>
      </c>
      <c r="G87" s="263">
        <v>0</v>
      </c>
      <c r="H87" s="263">
        <v>0</v>
      </c>
      <c r="I87" s="66"/>
      <c r="J87" s="247" t="s">
        <v>166</v>
      </c>
    </row>
    <row r="88" spans="1:10" x14ac:dyDescent="0.35">
      <c r="A88" s="251"/>
      <c r="B88" s="251"/>
      <c r="C88" s="251"/>
      <c r="D88" s="251"/>
      <c r="E88" s="251"/>
      <c r="F88" s="251"/>
      <c r="G88" s="251"/>
      <c r="H88" s="251"/>
      <c r="I88" s="251"/>
      <c r="J88" s="251"/>
    </row>
    <row r="89" spans="1:10" ht="27.4" customHeight="1" x14ac:dyDescent="0.35">
      <c r="A89" s="174" t="s">
        <v>299</v>
      </c>
      <c r="B89" s="231" t="s">
        <v>217</v>
      </c>
      <c r="C89" s="193"/>
      <c r="D89" s="175">
        <v>2021</v>
      </c>
      <c r="E89" s="176">
        <v>2020</v>
      </c>
      <c r="F89" s="176">
        <v>2019</v>
      </c>
      <c r="G89" s="176">
        <v>2018</v>
      </c>
      <c r="H89" s="176">
        <v>2017</v>
      </c>
      <c r="I89" s="110"/>
      <c r="J89" s="244" t="s">
        <v>202</v>
      </c>
    </row>
    <row r="90" spans="1:10" ht="19.899999999999999" customHeight="1" x14ac:dyDescent="0.35">
      <c r="A90" s="51" t="s">
        <v>308</v>
      </c>
      <c r="B90" s="90">
        <v>0.91</v>
      </c>
      <c r="C90" s="236"/>
      <c r="D90" s="87">
        <v>0.9</v>
      </c>
      <c r="E90" s="87">
        <v>0.89</v>
      </c>
      <c r="F90" s="87">
        <v>0.9</v>
      </c>
      <c r="G90" s="87">
        <v>0.8</v>
      </c>
      <c r="H90" s="87">
        <v>0.8</v>
      </c>
      <c r="I90" s="52"/>
      <c r="J90" s="138" t="s">
        <v>9</v>
      </c>
    </row>
    <row r="91" spans="1:10" ht="19.899999999999999" customHeight="1" x14ac:dyDescent="0.35">
      <c r="A91" s="51" t="s">
        <v>309</v>
      </c>
      <c r="B91" s="90">
        <v>1</v>
      </c>
      <c r="C91" s="236"/>
      <c r="D91" s="87">
        <v>1</v>
      </c>
      <c r="E91" s="87">
        <v>1</v>
      </c>
      <c r="F91" s="87">
        <v>1</v>
      </c>
      <c r="G91" s="87">
        <v>1</v>
      </c>
      <c r="H91" s="87">
        <v>1</v>
      </c>
      <c r="I91" s="52"/>
      <c r="J91" s="138" t="s">
        <v>9</v>
      </c>
    </row>
    <row r="92" spans="1:10" ht="19.899999999999999" customHeight="1" x14ac:dyDescent="0.35">
      <c r="A92" s="51" t="s">
        <v>310</v>
      </c>
      <c r="B92" s="91" t="s">
        <v>7</v>
      </c>
      <c r="C92" s="230"/>
      <c r="D92" s="88" t="s">
        <v>7</v>
      </c>
      <c r="E92" s="88" t="s">
        <v>7</v>
      </c>
      <c r="F92" s="88" t="s">
        <v>7</v>
      </c>
      <c r="G92" s="88" t="s">
        <v>7</v>
      </c>
      <c r="H92" s="88" t="s">
        <v>7</v>
      </c>
      <c r="I92" s="52"/>
      <c r="J92" s="138" t="s">
        <v>9</v>
      </c>
    </row>
    <row r="93" spans="1:10" ht="19.899999999999999" customHeight="1" x14ac:dyDescent="0.35">
      <c r="A93" s="51" t="s">
        <v>307</v>
      </c>
      <c r="B93" s="92">
        <v>0.36</v>
      </c>
      <c r="C93" s="237"/>
      <c r="D93" s="89">
        <v>0.3</v>
      </c>
      <c r="E93" s="87">
        <v>0.33</v>
      </c>
      <c r="F93" s="87">
        <v>0.33</v>
      </c>
      <c r="G93" s="87">
        <v>0.33</v>
      </c>
      <c r="H93" s="87">
        <v>0.33</v>
      </c>
      <c r="I93" s="52"/>
      <c r="J93" s="138" t="s">
        <v>9</v>
      </c>
    </row>
    <row r="94" spans="1:10" ht="19.899999999999999" customHeight="1" x14ac:dyDescent="0.35">
      <c r="A94" s="51" t="s">
        <v>306</v>
      </c>
      <c r="B94" s="90">
        <v>1</v>
      </c>
      <c r="C94" s="236"/>
      <c r="D94" s="102">
        <v>1</v>
      </c>
      <c r="E94" s="87">
        <v>1</v>
      </c>
      <c r="F94" s="87">
        <v>0.98</v>
      </c>
      <c r="G94" s="87">
        <v>1</v>
      </c>
      <c r="H94" s="87">
        <v>0.98</v>
      </c>
      <c r="I94" s="52"/>
      <c r="J94" s="138" t="s">
        <v>9</v>
      </c>
    </row>
    <row r="95" spans="1:10" ht="19.899999999999999" customHeight="1" x14ac:dyDescent="0.35">
      <c r="A95" s="51" t="s">
        <v>167</v>
      </c>
      <c r="B95" s="93">
        <v>0.98</v>
      </c>
      <c r="C95" s="238"/>
      <c r="D95" s="209">
        <v>0.98</v>
      </c>
      <c r="E95" s="210">
        <v>0.98619999999999997</v>
      </c>
      <c r="F95" s="210">
        <v>0.98040000000000005</v>
      </c>
      <c r="G95" s="210">
        <v>0.97840000000000005</v>
      </c>
      <c r="H95" s="210">
        <v>0.98519999999999996</v>
      </c>
      <c r="I95" s="54"/>
      <c r="J95" s="138" t="s">
        <v>9</v>
      </c>
    </row>
    <row r="96" spans="1:10" ht="19.899999999999999" customHeight="1" x14ac:dyDescent="0.35">
      <c r="A96" s="51" t="s">
        <v>305</v>
      </c>
      <c r="B96" s="91" t="s">
        <v>7</v>
      </c>
      <c r="C96" s="230"/>
      <c r="D96" s="88">
        <v>98</v>
      </c>
      <c r="E96" s="88" t="s">
        <v>7</v>
      </c>
      <c r="F96" s="88" t="s">
        <v>7</v>
      </c>
      <c r="G96" s="88" t="s">
        <v>7</v>
      </c>
      <c r="H96" s="88" t="s">
        <v>7</v>
      </c>
      <c r="I96" s="52"/>
      <c r="J96" s="138" t="s">
        <v>9</v>
      </c>
    </row>
    <row r="97" spans="1:10" ht="19.899999999999999" customHeight="1" x14ac:dyDescent="0.35">
      <c r="A97" s="51" t="s">
        <v>311</v>
      </c>
      <c r="B97" s="91" t="s">
        <v>7</v>
      </c>
      <c r="C97" s="230"/>
      <c r="D97" s="88" t="s">
        <v>7</v>
      </c>
      <c r="E97" s="88" t="s">
        <v>7</v>
      </c>
      <c r="F97" s="88" t="s">
        <v>7</v>
      </c>
      <c r="G97" s="88" t="s">
        <v>7</v>
      </c>
      <c r="H97" s="88" t="s">
        <v>7</v>
      </c>
      <c r="I97" s="52"/>
      <c r="J97" s="138" t="s">
        <v>9</v>
      </c>
    </row>
    <row r="98" spans="1:10" ht="19.899999999999999" customHeight="1" thickBot="1" x14ac:dyDescent="0.4">
      <c r="A98" s="68" t="s">
        <v>304</v>
      </c>
      <c r="B98" s="94" t="s">
        <v>7</v>
      </c>
      <c r="C98" s="69"/>
      <c r="D98" s="76" t="s">
        <v>7</v>
      </c>
      <c r="E98" s="76" t="s">
        <v>7</v>
      </c>
      <c r="F98" s="76" t="s">
        <v>7</v>
      </c>
      <c r="G98" s="76" t="s">
        <v>7</v>
      </c>
      <c r="H98" s="76" t="s">
        <v>7</v>
      </c>
      <c r="I98" s="95"/>
      <c r="J98" s="250" t="s">
        <v>9</v>
      </c>
    </row>
    <row r="99" spans="1:10" x14ac:dyDescent="0.35">
      <c r="A99" s="265"/>
      <c r="B99" s="265"/>
      <c r="C99" s="265"/>
      <c r="D99" s="265"/>
      <c r="E99" s="265"/>
      <c r="F99" s="265"/>
      <c r="G99" s="265"/>
      <c r="H99" s="265"/>
      <c r="I99" s="265"/>
      <c r="J99" s="265"/>
    </row>
    <row r="100" spans="1:10" ht="19.5" customHeight="1" x14ac:dyDescent="0.35">
      <c r="A100" s="174" t="s">
        <v>303</v>
      </c>
      <c r="B100" s="174" t="s">
        <v>1</v>
      </c>
      <c r="C100" s="193"/>
      <c r="D100" s="175">
        <v>2021</v>
      </c>
      <c r="E100" s="176">
        <v>2020</v>
      </c>
      <c r="F100" s="176">
        <v>2019</v>
      </c>
      <c r="G100" s="176">
        <v>2018</v>
      </c>
      <c r="H100" s="176">
        <v>2017</v>
      </c>
      <c r="I100" s="110"/>
      <c r="J100" s="244" t="s">
        <v>202</v>
      </c>
    </row>
    <row r="101" spans="1:10" ht="31" x14ac:dyDescent="0.35">
      <c r="A101" s="117" t="s">
        <v>198</v>
      </c>
      <c r="B101" s="220" t="s">
        <v>194</v>
      </c>
      <c r="C101" s="239"/>
      <c r="D101" s="211">
        <v>324206</v>
      </c>
      <c r="E101" s="211">
        <v>62030</v>
      </c>
      <c r="F101" s="212">
        <v>443609</v>
      </c>
      <c r="G101" s="213">
        <v>402828</v>
      </c>
      <c r="H101" s="212">
        <v>289920</v>
      </c>
      <c r="I101" s="118"/>
      <c r="J101" s="138" t="s">
        <v>9</v>
      </c>
    </row>
    <row r="102" spans="1:10" ht="31" x14ac:dyDescent="0.35">
      <c r="A102" s="117" t="s">
        <v>168</v>
      </c>
      <c r="B102" s="220" t="s">
        <v>194</v>
      </c>
      <c r="C102" s="239"/>
      <c r="D102" s="211">
        <v>765872</v>
      </c>
      <c r="E102" s="211">
        <v>810436</v>
      </c>
      <c r="F102" s="212">
        <v>754254</v>
      </c>
      <c r="G102" s="213">
        <v>696298</v>
      </c>
      <c r="H102" s="212">
        <v>567639</v>
      </c>
      <c r="I102" s="118"/>
      <c r="J102" s="138" t="s">
        <v>9</v>
      </c>
    </row>
    <row r="103" spans="1:10" ht="31" x14ac:dyDescent="0.35">
      <c r="A103" s="117" t="s">
        <v>199</v>
      </c>
      <c r="B103" s="220" t="s">
        <v>194</v>
      </c>
      <c r="C103" s="239"/>
      <c r="D103" s="211">
        <v>668595</v>
      </c>
      <c r="E103" s="211">
        <v>718176</v>
      </c>
      <c r="F103" s="212">
        <v>593584</v>
      </c>
      <c r="G103" s="213">
        <v>638124</v>
      </c>
      <c r="H103" s="212">
        <v>510434</v>
      </c>
      <c r="I103" s="119"/>
      <c r="J103" s="138" t="s">
        <v>9</v>
      </c>
    </row>
    <row r="104" spans="1:10" ht="15.5" x14ac:dyDescent="0.35">
      <c r="A104" s="117" t="s">
        <v>169</v>
      </c>
      <c r="B104" s="220" t="s">
        <v>8</v>
      </c>
      <c r="C104" s="239"/>
      <c r="D104" s="214">
        <v>0.63</v>
      </c>
      <c r="E104" s="214">
        <v>0.59</v>
      </c>
      <c r="F104" s="215">
        <v>0.67</v>
      </c>
      <c r="G104" s="216">
        <v>0.56000000000000005</v>
      </c>
      <c r="H104" s="215">
        <v>0.61</v>
      </c>
      <c r="I104" s="119"/>
      <c r="J104" s="138" t="s">
        <v>9</v>
      </c>
    </row>
    <row r="105" spans="1:10" ht="31.5" thickBot="1" x14ac:dyDescent="0.4">
      <c r="A105" s="120" t="s">
        <v>218</v>
      </c>
      <c r="B105" s="221" t="s">
        <v>194</v>
      </c>
      <c r="C105" s="240"/>
      <c r="D105" s="217">
        <v>955848</v>
      </c>
      <c r="E105" s="217">
        <v>873582</v>
      </c>
      <c r="F105" s="218">
        <v>944101</v>
      </c>
      <c r="G105" s="219">
        <v>807363</v>
      </c>
      <c r="H105" s="218">
        <v>617015</v>
      </c>
      <c r="I105" s="121"/>
      <c r="J105" s="250" t="s">
        <v>9</v>
      </c>
    </row>
    <row r="107" spans="1:10" ht="19.5" customHeight="1" x14ac:dyDescent="0.35">
      <c r="A107" s="174" t="s">
        <v>312</v>
      </c>
      <c r="B107" s="174" t="s">
        <v>1</v>
      </c>
      <c r="C107" s="193"/>
      <c r="D107" s="175">
        <v>2021</v>
      </c>
      <c r="E107" s="176">
        <v>2020</v>
      </c>
      <c r="F107" s="176">
        <v>2019</v>
      </c>
      <c r="G107" s="176">
        <v>2018</v>
      </c>
      <c r="H107" s="176">
        <v>2017</v>
      </c>
      <c r="I107" s="110"/>
      <c r="J107" s="244" t="s">
        <v>202</v>
      </c>
    </row>
    <row r="108" spans="1:10" ht="18" customHeight="1" x14ac:dyDescent="0.35">
      <c r="A108" s="83" t="s">
        <v>313</v>
      </c>
      <c r="B108" s="140"/>
      <c r="C108" s="193"/>
      <c r="D108" s="141"/>
      <c r="E108" s="142"/>
      <c r="F108" s="143"/>
      <c r="G108" s="143"/>
      <c r="H108" s="143"/>
      <c r="I108" s="166"/>
      <c r="J108" s="259"/>
    </row>
    <row r="109" spans="1:10" ht="16.5" x14ac:dyDescent="0.35">
      <c r="A109" s="5" t="s">
        <v>325</v>
      </c>
      <c r="B109" s="96" t="s">
        <v>316</v>
      </c>
      <c r="C109" s="124"/>
      <c r="D109" s="260">
        <v>1460</v>
      </c>
      <c r="E109" s="260">
        <v>1274</v>
      </c>
      <c r="F109" s="260">
        <v>1496</v>
      </c>
      <c r="G109" s="260">
        <v>1537</v>
      </c>
      <c r="H109" s="260">
        <v>1464</v>
      </c>
      <c r="I109" s="3"/>
      <c r="J109" s="246" t="s">
        <v>318</v>
      </c>
    </row>
    <row r="110" spans="1:10" ht="16.5" x14ac:dyDescent="0.35">
      <c r="A110" s="5" t="s">
        <v>324</v>
      </c>
      <c r="B110" s="96" t="s">
        <v>316</v>
      </c>
      <c r="C110" s="124"/>
      <c r="D110" s="260">
        <v>1235</v>
      </c>
      <c r="E110" s="260">
        <v>1057</v>
      </c>
      <c r="F110" s="260">
        <v>1191</v>
      </c>
      <c r="G110" s="63">
        <v>1193</v>
      </c>
      <c r="H110" s="260">
        <v>1149</v>
      </c>
      <c r="I110" s="3"/>
      <c r="J110" s="246" t="s">
        <v>318</v>
      </c>
    </row>
    <row r="111" spans="1:10" ht="18.399999999999999" customHeight="1" x14ac:dyDescent="0.35">
      <c r="A111" s="83" t="s">
        <v>314</v>
      </c>
      <c r="B111" s="140"/>
      <c r="C111" s="193"/>
      <c r="D111" s="141"/>
      <c r="E111" s="141"/>
      <c r="F111" s="141"/>
      <c r="G111" s="141"/>
      <c r="H111" s="141"/>
      <c r="I111" s="166"/>
      <c r="J111" s="259"/>
    </row>
    <row r="112" spans="1:10" ht="16.5" x14ac:dyDescent="0.35">
      <c r="A112" s="5" t="s">
        <v>323</v>
      </c>
      <c r="B112" s="96" t="s">
        <v>317</v>
      </c>
      <c r="C112" s="124"/>
      <c r="D112" s="260">
        <v>143</v>
      </c>
      <c r="E112" s="260">
        <v>149</v>
      </c>
      <c r="F112" s="260">
        <v>170</v>
      </c>
      <c r="G112" s="260">
        <v>176</v>
      </c>
      <c r="H112" s="260">
        <v>181</v>
      </c>
      <c r="I112" s="3"/>
      <c r="J112" s="246" t="s">
        <v>318</v>
      </c>
    </row>
    <row r="113" spans="1:10" ht="16.5" x14ac:dyDescent="0.35">
      <c r="A113" s="5" t="s">
        <v>322</v>
      </c>
      <c r="B113" s="96" t="s">
        <v>317</v>
      </c>
      <c r="C113" s="124"/>
      <c r="D113" s="260">
        <v>78</v>
      </c>
      <c r="E113" s="260">
        <v>73</v>
      </c>
      <c r="F113" s="260">
        <v>79</v>
      </c>
      <c r="G113" s="260">
        <v>80</v>
      </c>
      <c r="H113" s="260">
        <v>67</v>
      </c>
      <c r="I113" s="3"/>
      <c r="J113" s="246" t="s">
        <v>318</v>
      </c>
    </row>
    <row r="114" spans="1:10" x14ac:dyDescent="0.35">
      <c r="A114" s="5" t="s">
        <v>315</v>
      </c>
      <c r="B114" s="96" t="s">
        <v>317</v>
      </c>
      <c r="C114" s="124"/>
      <c r="D114" s="260">
        <v>14</v>
      </c>
      <c r="E114" s="260">
        <v>12</v>
      </c>
      <c r="F114" s="260">
        <v>12</v>
      </c>
      <c r="G114" s="260">
        <v>13</v>
      </c>
      <c r="H114" s="260">
        <v>12</v>
      </c>
      <c r="I114" s="3"/>
      <c r="J114" s="246" t="s">
        <v>318</v>
      </c>
    </row>
  </sheetData>
  <mergeCells count="7">
    <mergeCell ref="A25:J25"/>
    <mergeCell ref="A33:J33"/>
    <mergeCell ref="A40:J40"/>
    <mergeCell ref="A49:J49"/>
    <mergeCell ref="A99:J99"/>
    <mergeCell ref="B60:B62"/>
    <mergeCell ref="B63:B65"/>
  </mergeCells>
  <pageMargins left="0.7" right="0.7" top="0.75" bottom="0.75" header="0.3" footer="0.3"/>
  <pageSetup paperSize="5" scale="94" orientation="landscape" horizontalDpi="1200" verticalDpi="1200" r:id="rId1"/>
  <rowBreaks count="5" manualBreakCount="5">
    <brk id="25" max="9" man="1"/>
    <brk id="39" max="9" man="1"/>
    <brk id="56" max="9" man="1"/>
    <brk id="67" max="9" man="1"/>
    <brk id="88"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7E0C3-57FB-41B0-8A39-C5D1FA3D45CA}">
  <dimension ref="A1:B64"/>
  <sheetViews>
    <sheetView view="pageBreakPreview" zoomScale="80" zoomScaleNormal="100" zoomScaleSheetLayoutView="80" workbookViewId="0">
      <selection activeCell="B56" sqref="B56"/>
    </sheetView>
  </sheetViews>
  <sheetFormatPr defaultRowHeight="14.5" x14ac:dyDescent="0.35"/>
  <cols>
    <col min="1" max="1" width="8.7265625" style="122" customWidth="1"/>
    <col min="2" max="2" width="93.81640625" style="4" customWidth="1"/>
  </cols>
  <sheetData>
    <row r="1" spans="1:2" ht="21" x14ac:dyDescent="0.5">
      <c r="A1" s="253" t="s">
        <v>255</v>
      </c>
    </row>
    <row r="2" spans="1:2" ht="3.75" customHeight="1" x14ac:dyDescent="0.5">
      <c r="A2" s="253"/>
    </row>
    <row r="3" spans="1:2" x14ac:dyDescent="0.35">
      <c r="A3" s="268" t="s">
        <v>175</v>
      </c>
      <c r="B3" s="268"/>
    </row>
    <row r="4" spans="1:2" ht="15" customHeight="1" x14ac:dyDescent="0.35">
      <c r="A4" s="144">
        <v>1</v>
      </c>
      <c r="B4" s="222" t="s">
        <v>247</v>
      </c>
    </row>
    <row r="5" spans="1:2" ht="15.4" customHeight="1" x14ac:dyDescent="0.35">
      <c r="A5" s="144">
        <v>2</v>
      </c>
      <c r="B5" s="222" t="s">
        <v>248</v>
      </c>
    </row>
    <row r="6" spans="1:2" x14ac:dyDescent="0.35">
      <c r="A6" s="98">
        <v>3</v>
      </c>
      <c r="B6" s="223" t="s">
        <v>249</v>
      </c>
    </row>
    <row r="7" spans="1:2" ht="29" x14ac:dyDescent="0.35">
      <c r="A7" s="98">
        <v>4</v>
      </c>
      <c r="B7" s="222" t="s">
        <v>253</v>
      </c>
    </row>
    <row r="8" spans="1:2" x14ac:dyDescent="0.35">
      <c r="A8" s="98">
        <v>5</v>
      </c>
      <c r="B8" s="223" t="s">
        <v>252</v>
      </c>
    </row>
    <row r="9" spans="1:2" x14ac:dyDescent="0.35">
      <c r="A9" s="98">
        <v>6</v>
      </c>
      <c r="B9" s="224" t="s">
        <v>251</v>
      </c>
    </row>
    <row r="10" spans="1:2" ht="34.5" customHeight="1" x14ac:dyDescent="0.35">
      <c r="A10" s="98">
        <v>7</v>
      </c>
      <c r="B10" s="223" t="s">
        <v>254</v>
      </c>
    </row>
    <row r="11" spans="1:2" ht="29" x14ac:dyDescent="0.35">
      <c r="A11" s="144">
        <v>8</v>
      </c>
      <c r="B11" s="78" t="s">
        <v>250</v>
      </c>
    </row>
    <row r="12" spans="1:2" x14ac:dyDescent="0.35">
      <c r="A12" s="144"/>
      <c r="B12" s="78"/>
    </row>
    <row r="13" spans="1:2" x14ac:dyDescent="0.35">
      <c r="A13" s="268" t="s">
        <v>170</v>
      </c>
      <c r="B13" s="268" t="s">
        <v>0</v>
      </c>
    </row>
    <row r="14" spans="1:2" ht="22.5" customHeight="1" x14ac:dyDescent="0.35">
      <c r="A14" s="96">
        <v>9</v>
      </c>
      <c r="B14" s="224" t="s">
        <v>258</v>
      </c>
    </row>
    <row r="15" spans="1:2" ht="72.5" x14ac:dyDescent="0.35">
      <c r="A15" s="96">
        <v>10</v>
      </c>
      <c r="B15" s="224" t="s">
        <v>257</v>
      </c>
    </row>
    <row r="16" spans="1:2" x14ac:dyDescent="0.35">
      <c r="A16" s="96">
        <v>11</v>
      </c>
      <c r="B16" s="183" t="s">
        <v>171</v>
      </c>
    </row>
    <row r="17" spans="1:2" ht="82.5" customHeight="1" x14ac:dyDescent="0.35">
      <c r="A17" s="173">
        <v>12</v>
      </c>
      <c r="B17" s="224" t="s">
        <v>256</v>
      </c>
    </row>
    <row r="18" spans="1:2" x14ac:dyDescent="0.35">
      <c r="A18" s="177"/>
      <c r="B18" s="64"/>
    </row>
    <row r="19" spans="1:2" x14ac:dyDescent="0.35">
      <c r="A19" s="268" t="s">
        <v>13</v>
      </c>
      <c r="B19" s="268" t="s">
        <v>0</v>
      </c>
    </row>
    <row r="20" spans="1:2" ht="88.9" customHeight="1" x14ac:dyDescent="0.35">
      <c r="A20" s="100">
        <v>13</v>
      </c>
      <c r="B20" s="183" t="s">
        <v>259</v>
      </c>
    </row>
    <row r="21" spans="1:2" ht="16.5" customHeight="1" x14ac:dyDescent="0.35">
      <c r="A21" s="100">
        <v>14</v>
      </c>
      <c r="B21" s="183" t="s">
        <v>200</v>
      </c>
    </row>
    <row r="22" spans="1:2" x14ac:dyDescent="0.35">
      <c r="A22" s="100">
        <v>15</v>
      </c>
      <c r="B22" s="183" t="s">
        <v>159</v>
      </c>
    </row>
    <row r="23" spans="1:2" x14ac:dyDescent="0.35">
      <c r="A23" s="177"/>
      <c r="B23" s="64"/>
    </row>
    <row r="24" spans="1:2" x14ac:dyDescent="0.35">
      <c r="A24" s="268" t="s">
        <v>176</v>
      </c>
      <c r="B24" s="268" t="s">
        <v>0</v>
      </c>
    </row>
    <row r="25" spans="1:2" ht="29" x14ac:dyDescent="0.35">
      <c r="A25" s="57">
        <v>16</v>
      </c>
      <c r="B25" s="183" t="s">
        <v>268</v>
      </c>
    </row>
    <row r="26" spans="1:2" ht="58" x14ac:dyDescent="0.35">
      <c r="A26" s="98">
        <v>17</v>
      </c>
      <c r="B26" s="183" t="s">
        <v>269</v>
      </c>
    </row>
    <row r="27" spans="1:2" x14ac:dyDescent="0.35">
      <c r="A27" s="255">
        <v>18</v>
      </c>
      <c r="B27" s="183" t="s">
        <v>270</v>
      </c>
    </row>
    <row r="28" spans="1:2" ht="58" x14ac:dyDescent="0.35">
      <c r="A28" s="98">
        <v>19</v>
      </c>
      <c r="B28" s="183" t="s">
        <v>271</v>
      </c>
    </row>
    <row r="29" spans="1:2" ht="43.5" x14ac:dyDescent="0.35">
      <c r="A29" s="98">
        <v>20</v>
      </c>
      <c r="B29" s="183" t="s">
        <v>272</v>
      </c>
    </row>
    <row r="30" spans="1:2" ht="29" x14ac:dyDescent="0.35">
      <c r="A30" s="98">
        <v>21</v>
      </c>
      <c r="B30" s="183" t="s">
        <v>273</v>
      </c>
    </row>
    <row r="31" spans="1:2" ht="29" x14ac:dyDescent="0.35">
      <c r="A31" s="98">
        <v>22</v>
      </c>
      <c r="B31" s="183" t="s">
        <v>267</v>
      </c>
    </row>
    <row r="32" spans="1:2" x14ac:dyDescent="0.35">
      <c r="A32" s="177"/>
      <c r="B32" s="64"/>
    </row>
    <row r="33" spans="1:2" x14ac:dyDescent="0.35">
      <c r="A33" s="268" t="s">
        <v>177</v>
      </c>
      <c r="B33" s="268" t="s">
        <v>0</v>
      </c>
    </row>
    <row r="34" spans="1:2" ht="37.9" customHeight="1" x14ac:dyDescent="0.35">
      <c r="A34" s="98">
        <v>23</v>
      </c>
      <c r="B34" s="223" t="s">
        <v>280</v>
      </c>
    </row>
    <row r="35" spans="1:2" x14ac:dyDescent="0.35">
      <c r="A35" s="98">
        <v>24</v>
      </c>
      <c r="B35" s="224" t="s">
        <v>281</v>
      </c>
    </row>
    <row r="36" spans="1:2" ht="37.9" customHeight="1" x14ac:dyDescent="0.35">
      <c r="A36" s="98">
        <v>25</v>
      </c>
      <c r="B36" s="224" t="s">
        <v>282</v>
      </c>
    </row>
    <row r="37" spans="1:2" ht="22.15" customHeight="1" x14ac:dyDescent="0.35">
      <c r="A37" s="98">
        <v>26</v>
      </c>
      <c r="B37" s="224" t="s">
        <v>283</v>
      </c>
    </row>
    <row r="38" spans="1:2" ht="50.65" customHeight="1" x14ac:dyDescent="0.35">
      <c r="A38" s="98">
        <v>27</v>
      </c>
      <c r="B38" s="224" t="s">
        <v>284</v>
      </c>
    </row>
    <row r="39" spans="1:2" x14ac:dyDescent="0.35">
      <c r="A39" s="177"/>
      <c r="B39" s="64"/>
    </row>
    <row r="40" spans="1:2" x14ac:dyDescent="0.35">
      <c r="A40" s="268" t="s">
        <v>178</v>
      </c>
      <c r="B40" s="268" t="s">
        <v>0</v>
      </c>
    </row>
    <row r="41" spans="1:2" x14ac:dyDescent="0.35">
      <c r="A41" s="254">
        <v>28</v>
      </c>
      <c r="B41" s="229" t="s">
        <v>172</v>
      </c>
    </row>
    <row r="42" spans="1:2" x14ac:dyDescent="0.35">
      <c r="A42" s="100">
        <v>29</v>
      </c>
      <c r="B42" s="229" t="s">
        <v>185</v>
      </c>
    </row>
    <row r="43" spans="1:2" ht="19.899999999999999" customHeight="1" x14ac:dyDescent="0.35">
      <c r="A43" s="100">
        <v>30</v>
      </c>
      <c r="B43" s="229" t="s">
        <v>186</v>
      </c>
    </row>
    <row r="44" spans="1:2" ht="18" customHeight="1" x14ac:dyDescent="0.35">
      <c r="A44" s="111">
        <v>31</v>
      </c>
      <c r="B44" s="224" t="s">
        <v>290</v>
      </c>
    </row>
    <row r="45" spans="1:2" x14ac:dyDescent="0.35">
      <c r="A45" s="100">
        <v>32</v>
      </c>
      <c r="B45" s="229" t="s">
        <v>291</v>
      </c>
    </row>
    <row r="46" spans="1:2" x14ac:dyDescent="0.35">
      <c r="A46" s="177"/>
      <c r="B46" s="64"/>
    </row>
    <row r="47" spans="1:2" x14ac:dyDescent="0.35">
      <c r="A47" s="268" t="s">
        <v>179</v>
      </c>
      <c r="B47" s="268" t="s">
        <v>0</v>
      </c>
    </row>
    <row r="48" spans="1:2" x14ac:dyDescent="0.35">
      <c r="A48" s="111">
        <v>33</v>
      </c>
      <c r="B48" s="229" t="s">
        <v>296</v>
      </c>
    </row>
    <row r="49" spans="1:2" x14ac:dyDescent="0.35">
      <c r="A49" s="98">
        <v>34</v>
      </c>
      <c r="B49" s="229" t="s">
        <v>295</v>
      </c>
    </row>
    <row r="50" spans="1:2" x14ac:dyDescent="0.35">
      <c r="A50" s="177"/>
      <c r="B50" s="64"/>
    </row>
    <row r="51" spans="1:2" x14ac:dyDescent="0.35">
      <c r="A51" s="268" t="s">
        <v>180</v>
      </c>
      <c r="B51" s="268" t="s">
        <v>0</v>
      </c>
    </row>
    <row r="52" spans="1:2" x14ac:dyDescent="0.35">
      <c r="A52" s="100">
        <v>36</v>
      </c>
      <c r="B52" s="224" t="s">
        <v>297</v>
      </c>
    </row>
    <row r="53" spans="1:2" x14ac:dyDescent="0.35">
      <c r="A53" s="100">
        <v>37</v>
      </c>
      <c r="B53" s="224" t="s">
        <v>298</v>
      </c>
    </row>
    <row r="54" spans="1:2" x14ac:dyDescent="0.35">
      <c r="A54" s="177"/>
      <c r="B54" s="64"/>
    </row>
    <row r="55" spans="1:2" ht="20.65" customHeight="1" x14ac:dyDescent="0.35">
      <c r="A55" s="268" t="s">
        <v>300</v>
      </c>
      <c r="B55" s="268"/>
    </row>
    <row r="56" spans="1:2" ht="49.5" customHeight="1" x14ac:dyDescent="0.35">
      <c r="A56" s="98">
        <v>38</v>
      </c>
      <c r="B56" s="224" t="s">
        <v>301</v>
      </c>
    </row>
    <row r="57" spans="1:2" ht="43.5" x14ac:dyDescent="0.35">
      <c r="A57" s="98">
        <v>39</v>
      </c>
      <c r="B57" s="224" t="s">
        <v>201</v>
      </c>
    </row>
    <row r="58" spans="1:2" x14ac:dyDescent="0.35">
      <c r="A58" s="177"/>
      <c r="B58" s="64"/>
    </row>
    <row r="59" spans="1:2" ht="21.75" customHeight="1" x14ac:dyDescent="0.35">
      <c r="A59" s="268" t="s">
        <v>302</v>
      </c>
      <c r="B59" s="268"/>
    </row>
    <row r="60" spans="1:2" ht="43.5" x14ac:dyDescent="0.35">
      <c r="A60" s="117">
        <v>40</v>
      </c>
      <c r="B60" s="78" t="s">
        <v>219</v>
      </c>
    </row>
    <row r="61" spans="1:2" x14ac:dyDescent="0.35">
      <c r="A61" s="177"/>
      <c r="B61" s="64"/>
    </row>
    <row r="62" spans="1:2" ht="21.75" customHeight="1" x14ac:dyDescent="0.35">
      <c r="A62" s="268" t="s">
        <v>319</v>
      </c>
      <c r="B62" s="268"/>
    </row>
    <row r="63" spans="1:2" ht="43.5" x14ac:dyDescent="0.35">
      <c r="A63" s="177">
        <v>41</v>
      </c>
      <c r="B63" s="78" t="s">
        <v>320</v>
      </c>
    </row>
    <row r="64" spans="1:2" ht="29" x14ac:dyDescent="0.35">
      <c r="A64" s="177">
        <v>41</v>
      </c>
      <c r="B64" s="78" t="s">
        <v>321</v>
      </c>
    </row>
  </sheetData>
  <mergeCells count="11">
    <mergeCell ref="A3:B3"/>
    <mergeCell ref="A13:B13"/>
    <mergeCell ref="A19:B19"/>
    <mergeCell ref="A24:B24"/>
    <mergeCell ref="A33:B33"/>
    <mergeCell ref="A62:B62"/>
    <mergeCell ref="A40:B40"/>
    <mergeCell ref="A47:B47"/>
    <mergeCell ref="A51:B51"/>
    <mergeCell ref="A55:B55"/>
    <mergeCell ref="A59:B59"/>
  </mergeCells>
  <pageMargins left="0.7" right="0.7" top="0.75" bottom="0.75" header="0.3" footer="0.3"/>
  <pageSetup orientation="landscape" horizontalDpi="1200" verticalDpi="1200" r:id="rId1"/>
  <rowBreaks count="3" manualBreakCount="3">
    <brk id="18" max="16383" man="1"/>
    <brk id="32" max="16383" man="1"/>
    <brk id="5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E4774-C0E6-FB47-8012-F5275BF735D8}">
  <dimension ref="A1:AC20"/>
  <sheetViews>
    <sheetView topLeftCell="I1" zoomScaleNormal="150" zoomScaleSheetLayoutView="100" workbookViewId="0">
      <selection activeCell="W3" sqref="W3"/>
    </sheetView>
  </sheetViews>
  <sheetFormatPr defaultColWidth="8.81640625" defaultRowHeight="14.5" x14ac:dyDescent="0.35"/>
  <cols>
    <col min="1" max="1" width="11.36328125" bestFit="1" customWidth="1"/>
    <col min="2" max="2" width="12.36328125" bestFit="1" customWidth="1"/>
    <col min="3" max="3" width="9.36328125" bestFit="1" customWidth="1"/>
    <col min="4" max="4" width="11.36328125" bestFit="1" customWidth="1"/>
    <col min="5" max="5" width="12.36328125" bestFit="1" customWidth="1"/>
    <col min="6" max="6" width="25.36328125" bestFit="1" customWidth="1"/>
    <col min="7" max="7" width="8.6328125" bestFit="1" customWidth="1"/>
    <col min="8" max="8" width="34.36328125" bestFit="1" customWidth="1"/>
    <col min="9" max="9" width="28.36328125" bestFit="1" customWidth="1"/>
    <col min="10" max="11" width="34.36328125" bestFit="1" customWidth="1"/>
    <col min="12" max="12" width="15.36328125" bestFit="1" customWidth="1"/>
    <col min="15" max="15" width="18.81640625" bestFit="1" customWidth="1"/>
    <col min="16" max="16" width="10.36328125" bestFit="1" customWidth="1"/>
    <col min="17" max="17" width="20.36328125" bestFit="1" customWidth="1"/>
    <col min="18" max="18" width="12.81640625" bestFit="1" customWidth="1"/>
    <col min="19" max="19" width="18.81640625" bestFit="1" customWidth="1"/>
    <col min="20" max="20" width="16.08984375" bestFit="1" customWidth="1"/>
    <col min="21" max="21" width="28.36328125" bestFit="1" customWidth="1"/>
    <col min="23" max="23" width="13" bestFit="1" customWidth="1"/>
    <col min="24" max="24" width="30.36328125" customWidth="1"/>
    <col min="26" max="26" width="16.36328125" bestFit="1" customWidth="1"/>
    <col min="27" max="27" width="8.81640625" bestFit="1" customWidth="1"/>
  </cols>
  <sheetData>
    <row r="1" spans="1:29" ht="29" x14ac:dyDescent="0.35">
      <c r="A1" s="6" t="s">
        <v>17</v>
      </c>
      <c r="B1" s="6" t="s">
        <v>18</v>
      </c>
      <c r="C1" s="6" t="s">
        <v>19</v>
      </c>
      <c r="D1" s="6" t="s">
        <v>17</v>
      </c>
      <c r="E1" s="6" t="s">
        <v>20</v>
      </c>
      <c r="F1" s="6" t="s">
        <v>21</v>
      </c>
      <c r="G1" s="6" t="s">
        <v>22</v>
      </c>
      <c r="H1" s="6" t="s">
        <v>23</v>
      </c>
      <c r="I1" s="6" t="s">
        <v>24</v>
      </c>
      <c r="J1" s="6" t="s">
        <v>25</v>
      </c>
      <c r="K1" s="6" t="s">
        <v>26</v>
      </c>
      <c r="L1" s="6" t="s">
        <v>27</v>
      </c>
      <c r="M1" s="6" t="s">
        <v>28</v>
      </c>
      <c r="N1" s="6" t="s">
        <v>29</v>
      </c>
      <c r="O1" s="7" t="s">
        <v>30</v>
      </c>
      <c r="P1" s="7" t="s">
        <v>31</v>
      </c>
      <c r="Q1" s="7" t="s">
        <v>32</v>
      </c>
      <c r="R1" s="7" t="s">
        <v>33</v>
      </c>
      <c r="S1" s="7" t="s">
        <v>34</v>
      </c>
      <c r="T1" s="7" t="s">
        <v>35</v>
      </c>
      <c r="U1" s="8" t="s">
        <v>36</v>
      </c>
      <c r="V1" s="6" t="s">
        <v>37</v>
      </c>
      <c r="W1" s="6" t="s">
        <v>38</v>
      </c>
      <c r="X1" s="6" t="s">
        <v>39</v>
      </c>
      <c r="Y1" s="6" t="s">
        <v>40</v>
      </c>
      <c r="Z1" s="6" t="s">
        <v>41</v>
      </c>
      <c r="AA1" s="6" t="s">
        <v>42</v>
      </c>
    </row>
    <row r="2" spans="1:29" ht="87" x14ac:dyDescent="0.35">
      <c r="A2" s="12">
        <v>2017</v>
      </c>
      <c r="B2" s="56" t="s">
        <v>43</v>
      </c>
      <c r="C2" s="13">
        <v>43886</v>
      </c>
      <c r="D2" s="56" t="s">
        <v>44</v>
      </c>
      <c r="E2" s="56" t="s">
        <v>45</v>
      </c>
      <c r="F2" s="56" t="s">
        <v>46</v>
      </c>
      <c r="G2" s="56" t="s">
        <v>47</v>
      </c>
      <c r="H2" s="56" t="s">
        <v>48</v>
      </c>
      <c r="I2" s="56" t="s">
        <v>49</v>
      </c>
      <c r="J2" s="9" t="s">
        <v>50</v>
      </c>
      <c r="K2" s="56" t="s">
        <v>51</v>
      </c>
      <c r="L2" s="56" t="s">
        <v>52</v>
      </c>
      <c r="M2" s="6">
        <v>0.5</v>
      </c>
      <c r="N2" s="6" t="s">
        <v>53</v>
      </c>
      <c r="O2" s="7">
        <v>0.5</v>
      </c>
      <c r="P2" s="7" t="s">
        <v>54</v>
      </c>
      <c r="Q2" s="7" t="s">
        <v>55</v>
      </c>
      <c r="R2" s="8" t="s">
        <v>56</v>
      </c>
      <c r="S2" s="14">
        <v>0.5</v>
      </c>
      <c r="T2" s="7" t="s">
        <v>57</v>
      </c>
      <c r="U2" s="8" t="s">
        <v>58</v>
      </c>
      <c r="V2" s="6" t="s">
        <v>59</v>
      </c>
      <c r="W2" s="6">
        <f>O2/0.158987</f>
        <v>3.1449112191562834</v>
      </c>
      <c r="X2" s="6">
        <f>S2/0.158987</f>
        <v>3.1449112191562834</v>
      </c>
      <c r="Y2" s="6">
        <v>6.2897999999999996</v>
      </c>
      <c r="Z2" s="6" t="s">
        <v>60</v>
      </c>
      <c r="AA2" s="6" t="s">
        <v>61</v>
      </c>
    </row>
    <row r="3" spans="1:29" x14ac:dyDescent="0.35">
      <c r="A3" s="12"/>
      <c r="B3" s="56"/>
      <c r="C3" s="13"/>
      <c r="D3" s="56"/>
      <c r="E3" s="56"/>
      <c r="F3" s="56"/>
      <c r="G3" s="56"/>
      <c r="H3" s="56"/>
      <c r="I3" s="56"/>
      <c r="J3" s="9"/>
      <c r="K3" s="56"/>
      <c r="L3" s="56"/>
      <c r="M3" s="6"/>
      <c r="N3" s="6"/>
      <c r="O3" s="7"/>
      <c r="P3" s="7"/>
      <c r="Q3" s="7"/>
      <c r="R3" s="8"/>
      <c r="S3" s="14"/>
      <c r="T3" s="7"/>
      <c r="U3" s="8"/>
      <c r="V3" s="6"/>
      <c r="W3" s="50"/>
      <c r="X3" s="6"/>
      <c r="Y3" s="6"/>
      <c r="Z3" s="6"/>
      <c r="AA3" s="6"/>
    </row>
    <row r="4" spans="1:29" ht="72.5" x14ac:dyDescent="0.35">
      <c r="A4" s="15">
        <v>2017</v>
      </c>
      <c r="B4" s="9" t="s">
        <v>43</v>
      </c>
      <c r="C4" s="16">
        <v>43904</v>
      </c>
      <c r="D4" s="9" t="s">
        <v>62</v>
      </c>
      <c r="E4" s="9" t="s">
        <v>63</v>
      </c>
      <c r="F4" s="9"/>
      <c r="G4" s="9" t="s">
        <v>64</v>
      </c>
      <c r="H4" s="9" t="s">
        <v>65</v>
      </c>
      <c r="I4" s="9" t="s">
        <v>66</v>
      </c>
      <c r="J4" s="9" t="s">
        <v>67</v>
      </c>
      <c r="K4" s="9" t="s">
        <v>68</v>
      </c>
      <c r="L4" s="9" t="s">
        <v>52</v>
      </c>
      <c r="M4" s="6">
        <v>0.8</v>
      </c>
      <c r="N4" s="6" t="s">
        <v>53</v>
      </c>
      <c r="O4" s="7">
        <v>0.8</v>
      </c>
      <c r="P4" s="7" t="s">
        <v>69</v>
      </c>
      <c r="Q4" s="7" t="s">
        <v>55</v>
      </c>
      <c r="R4" s="7" t="s">
        <v>56</v>
      </c>
      <c r="S4" s="7">
        <v>0.8</v>
      </c>
      <c r="T4" s="7" t="s">
        <v>70</v>
      </c>
      <c r="U4" s="8" t="s">
        <v>58</v>
      </c>
      <c r="V4" s="6" t="s">
        <v>71</v>
      </c>
      <c r="W4" s="6">
        <f>O4/0.158987</f>
        <v>5.0318579506500534</v>
      </c>
      <c r="X4" s="6">
        <f>S4/0.158987</f>
        <v>5.0318579506500534</v>
      </c>
      <c r="Y4" s="6"/>
      <c r="Z4" s="6"/>
      <c r="AA4" s="6" t="s">
        <v>61</v>
      </c>
    </row>
    <row r="5" spans="1:29" ht="116" x14ac:dyDescent="0.35">
      <c r="A5" s="12">
        <v>2017</v>
      </c>
      <c r="B5" s="56" t="s">
        <v>72</v>
      </c>
      <c r="C5" s="13">
        <v>43930</v>
      </c>
      <c r="D5" s="56" t="s">
        <v>73</v>
      </c>
      <c r="E5" s="56" t="s">
        <v>74</v>
      </c>
      <c r="F5" s="56"/>
      <c r="G5" s="56" t="s">
        <v>64</v>
      </c>
      <c r="H5" s="56" t="s">
        <v>65</v>
      </c>
      <c r="I5" s="56" t="s">
        <v>66</v>
      </c>
      <c r="J5" s="9" t="s">
        <v>75</v>
      </c>
      <c r="K5" s="56" t="s">
        <v>76</v>
      </c>
      <c r="L5" s="56" t="s">
        <v>52</v>
      </c>
      <c r="M5" s="6">
        <v>11</v>
      </c>
      <c r="N5" s="6" t="s">
        <v>53</v>
      </c>
      <c r="O5" s="7">
        <v>11</v>
      </c>
      <c r="P5" s="7" t="s">
        <v>77</v>
      </c>
      <c r="Q5" s="7" t="s">
        <v>61</v>
      </c>
      <c r="R5" s="7" t="s">
        <v>56</v>
      </c>
      <c r="S5" s="7" t="s">
        <v>61</v>
      </c>
      <c r="T5" s="7" t="s">
        <v>78</v>
      </c>
      <c r="U5" s="8"/>
      <c r="V5" s="6" t="s">
        <v>71</v>
      </c>
      <c r="W5" s="6"/>
      <c r="X5" s="6"/>
      <c r="Y5" s="6"/>
      <c r="Z5" s="6"/>
      <c r="AA5" s="6" t="s">
        <v>61</v>
      </c>
    </row>
    <row r="6" spans="1:29" ht="29" x14ac:dyDescent="0.35">
      <c r="A6" s="15">
        <v>2017</v>
      </c>
      <c r="B6" s="9" t="s">
        <v>79</v>
      </c>
      <c r="C6" s="16">
        <v>44013</v>
      </c>
      <c r="D6" s="9" t="s">
        <v>80</v>
      </c>
      <c r="E6" s="9" t="s">
        <v>81</v>
      </c>
      <c r="F6" s="9"/>
      <c r="G6" s="9" t="s">
        <v>64</v>
      </c>
      <c r="H6" s="9" t="s">
        <v>65</v>
      </c>
      <c r="I6" s="9" t="s">
        <v>66</v>
      </c>
      <c r="J6" s="9" t="s">
        <v>82</v>
      </c>
      <c r="K6" s="9" t="s">
        <v>83</v>
      </c>
      <c r="L6" s="9" t="s">
        <v>52</v>
      </c>
      <c r="M6" s="6">
        <v>3.15</v>
      </c>
      <c r="N6" s="6" t="s">
        <v>53</v>
      </c>
      <c r="O6" s="7">
        <v>3.1</v>
      </c>
      <c r="P6" s="7" t="s">
        <v>84</v>
      </c>
      <c r="Q6" s="7" t="s">
        <v>55</v>
      </c>
      <c r="R6" s="7" t="s">
        <v>56</v>
      </c>
      <c r="S6" s="7">
        <v>3</v>
      </c>
      <c r="T6" s="7" t="s">
        <v>85</v>
      </c>
      <c r="U6" s="8" t="s">
        <v>58</v>
      </c>
      <c r="V6" s="6" t="s">
        <v>59</v>
      </c>
      <c r="W6" s="6">
        <f>O6/0.158987</f>
        <v>19.498449558768957</v>
      </c>
      <c r="X6" s="6">
        <f>S6/0.158987</f>
        <v>18.869467314937701</v>
      </c>
      <c r="Y6" s="6">
        <v>6.2897999999999996</v>
      </c>
      <c r="Z6" s="6"/>
      <c r="AA6" s="6" t="s">
        <v>61</v>
      </c>
    </row>
    <row r="7" spans="1:29" ht="159.5" x14ac:dyDescent="0.35">
      <c r="A7" s="15">
        <v>2017</v>
      </c>
      <c r="B7" s="9" t="s">
        <v>86</v>
      </c>
      <c r="C7" s="16">
        <v>44141</v>
      </c>
      <c r="D7" s="9" t="s">
        <v>87</v>
      </c>
      <c r="E7" s="9" t="s">
        <v>74</v>
      </c>
      <c r="F7" s="9"/>
      <c r="G7" s="9" t="s">
        <v>47</v>
      </c>
      <c r="H7" s="9" t="s">
        <v>88</v>
      </c>
      <c r="I7" s="9" t="s">
        <v>49</v>
      </c>
      <c r="J7" s="9" t="s">
        <v>89</v>
      </c>
      <c r="K7" s="9" t="s">
        <v>90</v>
      </c>
      <c r="L7" s="9" t="s">
        <v>52</v>
      </c>
      <c r="M7" s="6">
        <v>0.2</v>
      </c>
      <c r="N7" s="6" t="s">
        <v>53</v>
      </c>
      <c r="O7" s="7">
        <v>0.2</v>
      </c>
      <c r="P7" s="7" t="s">
        <v>54</v>
      </c>
      <c r="Q7" s="7" t="s">
        <v>55</v>
      </c>
      <c r="R7" s="7" t="s">
        <v>56</v>
      </c>
      <c r="S7" s="7">
        <v>0.2</v>
      </c>
      <c r="T7" s="7" t="s">
        <v>78</v>
      </c>
      <c r="U7" s="8" t="s">
        <v>58</v>
      </c>
      <c r="V7" s="6" t="s">
        <v>59</v>
      </c>
      <c r="W7" s="6">
        <f>O7/0.158987</f>
        <v>1.2579644876625133</v>
      </c>
      <c r="X7" s="6">
        <f>S7/0.158987</f>
        <v>1.2579644876625133</v>
      </c>
      <c r="Y7" s="6">
        <v>6.2897999999999996</v>
      </c>
      <c r="Z7" s="6"/>
      <c r="AA7" s="6" t="s">
        <v>61</v>
      </c>
    </row>
    <row r="8" spans="1:29" ht="72.5" x14ac:dyDescent="0.35">
      <c r="A8" s="15">
        <v>2017</v>
      </c>
      <c r="B8" s="9" t="s">
        <v>86</v>
      </c>
      <c r="C8" s="16">
        <v>44178</v>
      </c>
      <c r="D8" s="9" t="s">
        <v>91</v>
      </c>
      <c r="E8" s="9" t="s">
        <v>92</v>
      </c>
      <c r="F8" s="9" t="s">
        <v>93</v>
      </c>
      <c r="G8" s="9" t="s">
        <v>47</v>
      </c>
      <c r="H8" s="9" t="s">
        <v>88</v>
      </c>
      <c r="I8" s="9" t="s">
        <v>49</v>
      </c>
      <c r="J8" s="9" t="s">
        <v>94</v>
      </c>
      <c r="K8" s="9" t="s">
        <v>95</v>
      </c>
      <c r="L8" s="9" t="s">
        <v>52</v>
      </c>
      <c r="M8" s="6">
        <v>0.8</v>
      </c>
      <c r="N8" s="6" t="s">
        <v>53</v>
      </c>
      <c r="O8" s="7">
        <v>0.8</v>
      </c>
      <c r="P8" s="7" t="s">
        <v>96</v>
      </c>
      <c r="Q8" s="7" t="s">
        <v>55</v>
      </c>
      <c r="R8" s="7" t="s">
        <v>56</v>
      </c>
      <c r="S8" s="7">
        <v>0</v>
      </c>
      <c r="T8" s="7" t="s">
        <v>97</v>
      </c>
      <c r="U8" s="8" t="s">
        <v>58</v>
      </c>
      <c r="V8" s="6" t="s">
        <v>71</v>
      </c>
      <c r="W8" s="6">
        <f>O8/0.158987</f>
        <v>5.0318579506500534</v>
      </c>
      <c r="X8" s="6">
        <f>S8/0.158987</f>
        <v>0</v>
      </c>
      <c r="Y8" s="6"/>
      <c r="Z8" s="6"/>
      <c r="AA8" s="6" t="s">
        <v>61</v>
      </c>
    </row>
    <row r="9" spans="1:29" ht="130.5" x14ac:dyDescent="0.35">
      <c r="A9" s="12">
        <v>2017</v>
      </c>
      <c r="B9" s="56" t="s">
        <v>86</v>
      </c>
      <c r="C9" s="13">
        <v>44184</v>
      </c>
      <c r="D9" s="56" t="s">
        <v>91</v>
      </c>
      <c r="E9" s="56" t="s">
        <v>45</v>
      </c>
      <c r="F9" s="56"/>
      <c r="G9" s="56" t="s">
        <v>47</v>
      </c>
      <c r="H9" s="56" t="s">
        <v>88</v>
      </c>
      <c r="I9" s="56" t="s">
        <v>49</v>
      </c>
      <c r="J9" s="9" t="s">
        <v>98</v>
      </c>
      <c r="K9" s="56" t="s">
        <v>99</v>
      </c>
      <c r="L9" s="56" t="s">
        <v>52</v>
      </c>
      <c r="M9" s="6">
        <v>2</v>
      </c>
      <c r="N9" s="6" t="s">
        <v>53</v>
      </c>
      <c r="O9" s="17">
        <v>2</v>
      </c>
      <c r="P9" s="17" t="s">
        <v>100</v>
      </c>
      <c r="Q9" s="17" t="s">
        <v>55</v>
      </c>
      <c r="R9" s="7" t="s">
        <v>56</v>
      </c>
      <c r="S9" s="17">
        <v>2</v>
      </c>
      <c r="T9" s="7" t="s">
        <v>57</v>
      </c>
      <c r="U9" s="8" t="s">
        <v>58</v>
      </c>
      <c r="V9" s="6" t="s">
        <v>71</v>
      </c>
      <c r="W9" s="6">
        <f>O9/0.158987</f>
        <v>12.579644876625133</v>
      </c>
      <c r="X9" s="6">
        <f>S9/0.158987</f>
        <v>12.579644876625133</v>
      </c>
      <c r="Y9" s="6"/>
      <c r="Z9" s="6"/>
      <c r="AA9" s="6" t="s">
        <v>61</v>
      </c>
    </row>
    <row r="10" spans="1:29" s="20" customFormat="1" ht="73.5" customHeight="1" thickBot="1" x14ac:dyDescent="0.4">
      <c r="A10" s="21"/>
      <c r="B10" s="22"/>
      <c r="C10" s="23"/>
      <c r="D10" s="22"/>
      <c r="E10" s="22"/>
      <c r="F10" s="22"/>
      <c r="G10" s="22"/>
      <c r="H10" s="22"/>
      <c r="I10" s="22"/>
      <c r="J10" s="22"/>
      <c r="K10" s="22"/>
      <c r="L10" s="22"/>
      <c r="M10" s="24">
        <f>SUM(M2:M9)</f>
        <v>18.45</v>
      </c>
      <c r="N10" s="24"/>
      <c r="O10" s="25"/>
      <c r="P10" s="25"/>
      <c r="Q10" s="25"/>
      <c r="R10" s="25"/>
      <c r="S10" s="25"/>
      <c r="T10" s="25"/>
      <c r="U10" s="24"/>
      <c r="V10" s="24"/>
      <c r="W10" s="34">
        <f>SUM(W2:W9)</f>
        <v>46.544686043512989</v>
      </c>
      <c r="X10" s="27">
        <f>SUM(X2:X9)</f>
        <v>40.88384584903168</v>
      </c>
      <c r="Y10" s="24"/>
      <c r="Z10" s="24"/>
      <c r="AA10" s="24"/>
      <c r="AB10" s="28"/>
    </row>
    <row r="11" spans="1:29" ht="159.5" x14ac:dyDescent="0.35">
      <c r="A11" s="29">
        <v>2018</v>
      </c>
      <c r="B11" s="30" t="s">
        <v>43</v>
      </c>
      <c r="C11" s="31">
        <v>43868</v>
      </c>
      <c r="D11" s="30" t="s">
        <v>44</v>
      </c>
      <c r="E11" s="30" t="s">
        <v>101</v>
      </c>
      <c r="F11" s="30"/>
      <c r="G11" s="30" t="s">
        <v>47</v>
      </c>
      <c r="H11" s="30" t="s">
        <v>102</v>
      </c>
      <c r="I11" s="30" t="s">
        <v>49</v>
      </c>
      <c r="J11" s="32" t="s">
        <v>103</v>
      </c>
      <c r="K11" s="30" t="s">
        <v>104</v>
      </c>
      <c r="L11" s="30"/>
      <c r="M11" s="18">
        <v>200</v>
      </c>
      <c r="N11" s="18" t="s">
        <v>105</v>
      </c>
      <c r="O11" s="33">
        <v>0.2</v>
      </c>
      <c r="P11" s="33" t="s">
        <v>54</v>
      </c>
      <c r="Q11" s="33" t="s">
        <v>55</v>
      </c>
      <c r="R11" s="33" t="s">
        <v>56</v>
      </c>
      <c r="S11" s="33">
        <v>0</v>
      </c>
      <c r="T11" s="33" t="s">
        <v>106</v>
      </c>
      <c r="U11" s="8" t="s">
        <v>58</v>
      </c>
      <c r="V11" s="6" t="s">
        <v>71</v>
      </c>
      <c r="W11" s="6">
        <f>O11/0.158987</f>
        <v>1.2579644876625133</v>
      </c>
      <c r="X11" s="6">
        <f>S11/0.158987</f>
        <v>0</v>
      </c>
      <c r="Y11" s="6"/>
      <c r="Z11" s="6"/>
      <c r="AA11" s="6" t="s">
        <v>61</v>
      </c>
    </row>
    <row r="12" spans="1:29" x14ac:dyDescent="0.35">
      <c r="A12" s="12">
        <v>2018</v>
      </c>
      <c r="B12" s="56" t="s">
        <v>72</v>
      </c>
      <c r="C12" s="13">
        <v>43922</v>
      </c>
      <c r="D12" s="56" t="s">
        <v>73</v>
      </c>
      <c r="E12" s="19" t="s">
        <v>107</v>
      </c>
      <c r="F12" s="56"/>
      <c r="G12" s="56" t="s">
        <v>64</v>
      </c>
      <c r="H12" s="56" t="s">
        <v>65</v>
      </c>
      <c r="I12" s="56" t="s">
        <v>66</v>
      </c>
      <c r="J12" s="9" t="s">
        <v>108</v>
      </c>
      <c r="K12" s="56" t="s">
        <v>109</v>
      </c>
      <c r="L12" s="56"/>
      <c r="M12" s="6">
        <v>1.5</v>
      </c>
      <c r="N12" s="6" t="s">
        <v>53</v>
      </c>
      <c r="O12" s="7">
        <v>1.5</v>
      </c>
      <c r="P12" s="7" t="s">
        <v>110</v>
      </c>
      <c r="Q12" s="7" t="s">
        <v>55</v>
      </c>
      <c r="R12" s="7" t="s">
        <v>56</v>
      </c>
      <c r="S12" s="7">
        <v>1.5</v>
      </c>
      <c r="T12" s="7" t="s">
        <v>111</v>
      </c>
      <c r="U12" s="8" t="s">
        <v>58</v>
      </c>
      <c r="V12" s="6" t="s">
        <v>59</v>
      </c>
      <c r="W12" s="6">
        <f>O12/0.158987</f>
        <v>9.4347336574688505</v>
      </c>
      <c r="X12" s="6">
        <f>S12/0.158987</f>
        <v>9.4347336574688505</v>
      </c>
      <c r="Y12" s="6">
        <v>6.2897999999999996</v>
      </c>
      <c r="Z12" s="6"/>
      <c r="AA12" s="6" t="s">
        <v>61</v>
      </c>
    </row>
    <row r="13" spans="1:29" ht="130.5" x14ac:dyDescent="0.35">
      <c r="A13" s="15">
        <v>2018</v>
      </c>
      <c r="B13" s="9" t="s">
        <v>79</v>
      </c>
      <c r="C13" s="16">
        <v>44098</v>
      </c>
      <c r="D13" s="9" t="s">
        <v>112</v>
      </c>
      <c r="E13" s="9" t="s">
        <v>45</v>
      </c>
      <c r="F13" s="9"/>
      <c r="G13" s="9" t="s">
        <v>47</v>
      </c>
      <c r="H13" s="9" t="s">
        <v>65</v>
      </c>
      <c r="I13" s="9" t="s">
        <v>49</v>
      </c>
      <c r="J13" s="10" t="s">
        <v>113</v>
      </c>
      <c r="K13" s="9" t="s">
        <v>114</v>
      </c>
      <c r="L13" s="9"/>
      <c r="M13" s="6">
        <v>200</v>
      </c>
      <c r="N13" s="6" t="s">
        <v>105</v>
      </c>
      <c r="O13" s="7">
        <v>0.2</v>
      </c>
      <c r="P13" s="7" t="s">
        <v>115</v>
      </c>
      <c r="Q13" s="7" t="s">
        <v>55</v>
      </c>
      <c r="R13" s="7" t="s">
        <v>56</v>
      </c>
      <c r="S13" s="7">
        <v>0</v>
      </c>
      <c r="T13" s="7" t="s">
        <v>57</v>
      </c>
      <c r="U13" s="8" t="s">
        <v>58</v>
      </c>
      <c r="V13" s="6" t="s">
        <v>71</v>
      </c>
      <c r="W13" s="6">
        <f>O13/0.158987</f>
        <v>1.2579644876625133</v>
      </c>
      <c r="X13" s="6">
        <f>S13/0.158987</f>
        <v>0</v>
      </c>
      <c r="Y13" s="6"/>
      <c r="Z13" s="6"/>
      <c r="AA13" s="6" t="s">
        <v>61</v>
      </c>
      <c r="AC13">
        <f>O11+O13+O12</f>
        <v>1.9</v>
      </c>
    </row>
    <row r="14" spans="1:29" ht="15" thickBot="1" x14ac:dyDescent="0.4">
      <c r="A14" s="35"/>
      <c r="B14" s="36"/>
      <c r="C14" s="37"/>
      <c r="D14" s="36"/>
      <c r="E14" s="36"/>
      <c r="F14" s="36"/>
      <c r="G14" s="36"/>
      <c r="H14" s="36"/>
      <c r="I14" s="36"/>
      <c r="J14" s="38"/>
      <c r="K14" s="36"/>
      <c r="L14" s="36"/>
      <c r="M14" s="26"/>
      <c r="N14" s="26"/>
      <c r="O14" s="39"/>
      <c r="P14" s="39"/>
      <c r="Q14" s="39"/>
      <c r="R14" s="39"/>
      <c r="S14" s="39"/>
      <c r="T14" s="39"/>
      <c r="U14" s="26"/>
      <c r="V14" s="26"/>
      <c r="W14" s="34">
        <f>SUM(W11:W13)</f>
        <v>11.950662632793875</v>
      </c>
      <c r="X14" s="34">
        <f>SUM(X11:X13)</f>
        <v>9.4347336574688505</v>
      </c>
      <c r="Y14" s="26"/>
      <c r="Z14" s="26"/>
      <c r="AA14" s="26"/>
      <c r="AB14" s="40"/>
    </row>
    <row r="15" spans="1:29" ht="159.5" x14ac:dyDescent="0.35">
      <c r="A15" s="41">
        <v>2019</v>
      </c>
      <c r="B15" s="55" t="s">
        <v>43</v>
      </c>
      <c r="C15" s="42">
        <v>43855</v>
      </c>
      <c r="D15" s="55" t="s">
        <v>116</v>
      </c>
      <c r="E15" s="269" t="s">
        <v>117</v>
      </c>
      <c r="F15" s="269"/>
      <c r="G15" s="55" t="s">
        <v>118</v>
      </c>
      <c r="H15" s="55" t="s">
        <v>65</v>
      </c>
      <c r="I15" s="55" t="s">
        <v>66</v>
      </c>
      <c r="J15" s="55" t="s">
        <v>119</v>
      </c>
      <c r="K15" s="55" t="s">
        <v>120</v>
      </c>
      <c r="L15" s="55"/>
      <c r="M15" s="11">
        <v>3</v>
      </c>
      <c r="N15" s="11" t="s">
        <v>53</v>
      </c>
      <c r="O15" s="43">
        <v>3</v>
      </c>
      <c r="P15" s="43" t="s">
        <v>54</v>
      </c>
      <c r="Q15" s="43" t="s">
        <v>55</v>
      </c>
      <c r="R15" s="43" t="s">
        <v>121</v>
      </c>
      <c r="S15" s="43">
        <v>2</v>
      </c>
      <c r="T15" s="43" t="s">
        <v>122</v>
      </c>
      <c r="U15" s="11" t="s">
        <v>123</v>
      </c>
      <c r="V15" s="6" t="s">
        <v>59</v>
      </c>
      <c r="W15" s="6">
        <f>O15/0.158987</f>
        <v>18.869467314937701</v>
      </c>
      <c r="X15" s="6">
        <f>S15/0.158987</f>
        <v>12.579644876625133</v>
      </c>
      <c r="Y15" s="6">
        <v>6.2897999999999996</v>
      </c>
      <c r="Z15" s="6"/>
      <c r="AA15" s="6" t="s">
        <v>61</v>
      </c>
    </row>
    <row r="16" spans="1:29" ht="275.5" x14ac:dyDescent="0.35">
      <c r="A16" s="12">
        <v>2019</v>
      </c>
      <c r="B16" s="56" t="s">
        <v>43</v>
      </c>
      <c r="C16" s="13">
        <v>43907</v>
      </c>
      <c r="D16" s="56" t="s">
        <v>62</v>
      </c>
      <c r="E16" s="270" t="s">
        <v>117</v>
      </c>
      <c r="F16" s="270"/>
      <c r="G16" s="56" t="s">
        <v>47</v>
      </c>
      <c r="H16" s="56" t="s">
        <v>88</v>
      </c>
      <c r="I16" s="56" t="s">
        <v>49</v>
      </c>
      <c r="J16" s="9" t="s">
        <v>124</v>
      </c>
      <c r="K16" s="56" t="s">
        <v>125</v>
      </c>
      <c r="L16" s="56" t="s">
        <v>52</v>
      </c>
      <c r="M16" s="18">
        <v>10</v>
      </c>
      <c r="N16" s="18" t="s">
        <v>53</v>
      </c>
      <c r="O16" s="7">
        <v>10</v>
      </c>
      <c r="P16" s="7" t="s">
        <v>126</v>
      </c>
      <c r="Q16" s="7" t="s">
        <v>127</v>
      </c>
      <c r="R16" s="7" t="s">
        <v>56</v>
      </c>
      <c r="S16" s="7">
        <v>6</v>
      </c>
      <c r="T16" s="7" t="s">
        <v>128</v>
      </c>
      <c r="U16" s="8" t="s">
        <v>58</v>
      </c>
      <c r="V16" s="6" t="s">
        <v>71</v>
      </c>
      <c r="W16" s="6">
        <f>O16/0.158987</f>
        <v>62.898224383125665</v>
      </c>
      <c r="X16" s="6">
        <f>S16/0.158987</f>
        <v>37.738934629875402</v>
      </c>
      <c r="Y16" s="6"/>
      <c r="Z16" s="6"/>
      <c r="AA16" s="6" t="s">
        <v>61</v>
      </c>
    </row>
    <row r="17" spans="1:27" ht="87" x14ac:dyDescent="0.35">
      <c r="A17" s="15">
        <v>2019</v>
      </c>
      <c r="B17" s="9" t="s">
        <v>72</v>
      </c>
      <c r="C17" s="16">
        <v>43935</v>
      </c>
      <c r="D17" s="9" t="s">
        <v>73</v>
      </c>
      <c r="E17" s="9" t="s">
        <v>129</v>
      </c>
      <c r="F17" s="9"/>
      <c r="G17" s="9" t="s">
        <v>64</v>
      </c>
      <c r="H17" s="9" t="s">
        <v>65</v>
      </c>
      <c r="I17" s="9" t="s">
        <v>66</v>
      </c>
      <c r="J17" s="9" t="s">
        <v>130</v>
      </c>
      <c r="K17" s="9" t="s">
        <v>131</v>
      </c>
      <c r="L17" s="9"/>
      <c r="M17" s="6">
        <v>0.3</v>
      </c>
      <c r="N17" s="6"/>
      <c r="O17" s="7">
        <v>0.3</v>
      </c>
      <c r="P17" s="7" t="s">
        <v>132</v>
      </c>
      <c r="Q17" s="7" t="s">
        <v>55</v>
      </c>
      <c r="R17" s="7" t="s">
        <v>56</v>
      </c>
      <c r="S17" s="7">
        <v>0.27</v>
      </c>
      <c r="T17" s="7" t="s">
        <v>133</v>
      </c>
      <c r="U17" s="8"/>
      <c r="V17" s="6" t="s">
        <v>71</v>
      </c>
      <c r="W17" s="6">
        <f>O17/0.158987</f>
        <v>1.88694673149377</v>
      </c>
      <c r="X17" s="6">
        <f>S17/0.158987</f>
        <v>1.6982520583443932</v>
      </c>
      <c r="Y17" s="6"/>
      <c r="Z17" s="6"/>
      <c r="AA17" s="6" t="s">
        <v>61</v>
      </c>
    </row>
    <row r="18" spans="1:27" ht="72.5" x14ac:dyDescent="0.35">
      <c r="A18" s="15">
        <v>2019</v>
      </c>
      <c r="B18" s="9" t="s">
        <v>72</v>
      </c>
      <c r="C18" s="16">
        <v>43993</v>
      </c>
      <c r="D18" s="9" t="s">
        <v>134</v>
      </c>
      <c r="E18" s="9" t="s">
        <v>74</v>
      </c>
      <c r="F18" s="9"/>
      <c r="G18" s="9" t="s">
        <v>64</v>
      </c>
      <c r="H18" s="9" t="s">
        <v>65</v>
      </c>
      <c r="I18" s="9" t="s">
        <v>66</v>
      </c>
      <c r="J18" s="9" t="s">
        <v>135</v>
      </c>
      <c r="K18" s="9" t="s">
        <v>136</v>
      </c>
      <c r="L18" s="9"/>
      <c r="M18" s="6">
        <v>4</v>
      </c>
      <c r="N18" s="6" t="s">
        <v>53</v>
      </c>
      <c r="O18" s="7">
        <v>4</v>
      </c>
      <c r="P18" s="7" t="s">
        <v>110</v>
      </c>
      <c r="Q18" s="7" t="s">
        <v>127</v>
      </c>
      <c r="R18" s="7" t="s">
        <v>56</v>
      </c>
      <c r="S18" s="7">
        <v>4</v>
      </c>
      <c r="T18" s="7" t="s">
        <v>78</v>
      </c>
      <c r="U18" s="8" t="s">
        <v>58</v>
      </c>
      <c r="V18" s="6" t="s">
        <v>71</v>
      </c>
      <c r="W18" s="6">
        <f>O18/0.158987</f>
        <v>25.159289753250267</v>
      </c>
      <c r="X18" s="6">
        <f>S18/0.158987</f>
        <v>25.159289753250267</v>
      </c>
      <c r="Y18" s="6"/>
      <c r="Z18" s="6"/>
      <c r="AA18" s="6" t="s">
        <v>61</v>
      </c>
    </row>
    <row r="19" spans="1:27" ht="87.5" thickBot="1" x14ac:dyDescent="0.4">
      <c r="A19" s="35">
        <v>2019</v>
      </c>
      <c r="B19" s="36" t="s">
        <v>86</v>
      </c>
      <c r="C19" s="37">
        <v>44184</v>
      </c>
      <c r="D19" s="36" t="s">
        <v>91</v>
      </c>
      <c r="E19" s="36" t="s">
        <v>74</v>
      </c>
      <c r="F19" s="36"/>
      <c r="G19" s="36" t="s">
        <v>64</v>
      </c>
      <c r="H19" s="36" t="s">
        <v>65</v>
      </c>
      <c r="I19" s="36" t="s">
        <v>66</v>
      </c>
      <c r="J19" s="36" t="s">
        <v>137</v>
      </c>
      <c r="K19" s="36" t="s">
        <v>138</v>
      </c>
      <c r="L19" s="36"/>
      <c r="M19" s="26">
        <v>12</v>
      </c>
      <c r="N19" s="26" t="s">
        <v>53</v>
      </c>
      <c r="O19" s="44">
        <v>12</v>
      </c>
      <c r="P19" s="44" t="s">
        <v>54</v>
      </c>
      <c r="Q19" s="44" t="s">
        <v>55</v>
      </c>
      <c r="R19" s="44" t="s">
        <v>56</v>
      </c>
      <c r="S19" s="44">
        <v>11.5</v>
      </c>
      <c r="T19" s="44" t="s">
        <v>78</v>
      </c>
      <c r="U19" s="45" t="s">
        <v>58</v>
      </c>
      <c r="V19" s="26" t="s">
        <v>59</v>
      </c>
      <c r="W19" s="26">
        <f>O19/0.158987</f>
        <v>75.477869259750804</v>
      </c>
      <c r="X19" s="26">
        <f>S19/0.158987</f>
        <v>72.332958040594519</v>
      </c>
      <c r="Y19" s="26">
        <v>6.2897999999999996</v>
      </c>
      <c r="Z19" s="26"/>
      <c r="AA19" s="26" t="s">
        <v>61</v>
      </c>
    </row>
    <row r="20" spans="1:27" x14ac:dyDescent="0.35">
      <c r="W20" s="1">
        <f>SUM(W15:W19)</f>
        <v>184.29179744255822</v>
      </c>
      <c r="X20" s="1">
        <f>SUM(X15:X19)</f>
        <v>149.50907935868972</v>
      </c>
    </row>
  </sheetData>
  <mergeCells count="2">
    <mergeCell ref="E15:F15"/>
    <mergeCell ref="E16:F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1D256-1141-4046-A15C-63155462E739}">
  <dimension ref="A2:I26"/>
  <sheetViews>
    <sheetView workbookViewId="0">
      <selection activeCell="I19" sqref="I19"/>
    </sheetView>
  </sheetViews>
  <sheetFormatPr defaultColWidth="8.81640625" defaultRowHeight="14.5" x14ac:dyDescent="0.35"/>
  <cols>
    <col min="1" max="10" width="16.08984375" customWidth="1"/>
  </cols>
  <sheetData>
    <row r="2" spans="1:9" x14ac:dyDescent="0.35">
      <c r="A2" t="s">
        <v>139</v>
      </c>
      <c r="B2" t="s">
        <v>140</v>
      </c>
      <c r="C2" t="s">
        <v>141</v>
      </c>
      <c r="D2" t="s">
        <v>142</v>
      </c>
      <c r="E2" t="s">
        <v>143</v>
      </c>
      <c r="F2" t="s">
        <v>144</v>
      </c>
      <c r="G2" t="s">
        <v>145</v>
      </c>
      <c r="H2" t="s">
        <v>146</v>
      </c>
    </row>
    <row r="3" spans="1:9" x14ac:dyDescent="0.35">
      <c r="A3">
        <v>2019</v>
      </c>
      <c r="B3">
        <v>185.5</v>
      </c>
      <c r="C3">
        <v>169.8</v>
      </c>
      <c r="D3">
        <v>0</v>
      </c>
      <c r="E3">
        <v>43.1</v>
      </c>
      <c r="F3">
        <v>62.3</v>
      </c>
      <c r="G3">
        <v>0</v>
      </c>
      <c r="H3">
        <v>5045.3999999999996</v>
      </c>
    </row>
    <row r="4" spans="1:9" x14ac:dyDescent="0.35">
      <c r="A4" t="s">
        <v>147</v>
      </c>
      <c r="B4">
        <v>65.7</v>
      </c>
      <c r="C4">
        <v>51.5</v>
      </c>
      <c r="D4">
        <v>0</v>
      </c>
      <c r="E4">
        <v>0</v>
      </c>
      <c r="F4">
        <v>36</v>
      </c>
      <c r="G4">
        <v>0</v>
      </c>
      <c r="H4">
        <v>3252.4</v>
      </c>
    </row>
    <row r="5" spans="1:9" x14ac:dyDescent="0.35">
      <c r="A5" t="s">
        <v>148</v>
      </c>
      <c r="B5">
        <v>119.8</v>
      </c>
      <c r="C5">
        <v>118.2</v>
      </c>
      <c r="D5">
        <v>0</v>
      </c>
      <c r="E5">
        <v>43.1</v>
      </c>
      <c r="F5">
        <v>26.3</v>
      </c>
      <c r="G5">
        <v>0</v>
      </c>
      <c r="H5">
        <v>1793.1</v>
      </c>
    </row>
    <row r="6" spans="1:9" x14ac:dyDescent="0.35">
      <c r="A6">
        <v>2018</v>
      </c>
      <c r="B6">
        <v>343.3</v>
      </c>
      <c r="C6">
        <v>343.3</v>
      </c>
      <c r="D6">
        <v>0</v>
      </c>
      <c r="E6">
        <v>180.1</v>
      </c>
      <c r="F6">
        <v>154.69999999999999</v>
      </c>
      <c r="G6">
        <v>0</v>
      </c>
      <c r="H6">
        <v>4993.6000000000004</v>
      </c>
    </row>
    <row r="7" spans="1:9" x14ac:dyDescent="0.35">
      <c r="A7" t="s">
        <v>147</v>
      </c>
      <c r="B7">
        <v>191.9</v>
      </c>
      <c r="C7">
        <v>191.9</v>
      </c>
      <c r="D7">
        <v>0</v>
      </c>
      <c r="E7">
        <v>46.2</v>
      </c>
      <c r="F7">
        <v>62.8</v>
      </c>
      <c r="G7">
        <v>0</v>
      </c>
      <c r="H7">
        <v>3200.5</v>
      </c>
    </row>
    <row r="8" spans="1:9" x14ac:dyDescent="0.35">
      <c r="A8" t="s">
        <v>148</v>
      </c>
      <c r="B8">
        <v>151.4</v>
      </c>
      <c r="C8">
        <v>151.4</v>
      </c>
      <c r="D8">
        <v>0</v>
      </c>
      <c r="E8">
        <v>133.9</v>
      </c>
      <c r="F8">
        <v>91.9</v>
      </c>
      <c r="G8">
        <v>0</v>
      </c>
      <c r="H8">
        <v>1793.1</v>
      </c>
    </row>
    <row r="9" spans="1:9" x14ac:dyDescent="0.35">
      <c r="A9">
        <v>2017</v>
      </c>
      <c r="B9">
        <v>111</v>
      </c>
      <c r="C9">
        <v>116.1</v>
      </c>
      <c r="D9">
        <v>0</v>
      </c>
      <c r="E9">
        <v>13.7</v>
      </c>
      <c r="F9">
        <v>42.1</v>
      </c>
      <c r="G9">
        <v>0</v>
      </c>
      <c r="H9">
        <v>4682.5</v>
      </c>
    </row>
    <row r="10" spans="1:9" x14ac:dyDescent="0.35">
      <c r="A10" t="s">
        <v>147</v>
      </c>
      <c r="B10">
        <v>55.4</v>
      </c>
      <c r="C10">
        <v>55.4</v>
      </c>
      <c r="D10">
        <v>0</v>
      </c>
      <c r="E10">
        <v>0</v>
      </c>
      <c r="F10">
        <v>0</v>
      </c>
      <c r="G10">
        <v>0</v>
      </c>
      <c r="H10">
        <v>3084.6</v>
      </c>
    </row>
    <row r="11" spans="1:9" x14ac:dyDescent="0.35">
      <c r="A11" t="s">
        <v>148</v>
      </c>
      <c r="B11">
        <v>55.5</v>
      </c>
      <c r="C11">
        <v>60.7</v>
      </c>
      <c r="D11">
        <v>0</v>
      </c>
      <c r="E11">
        <v>13.7</v>
      </c>
      <c r="F11">
        <v>42.1</v>
      </c>
      <c r="G11">
        <v>0</v>
      </c>
      <c r="H11">
        <v>1597.8</v>
      </c>
    </row>
    <row r="12" spans="1:9" x14ac:dyDescent="0.35">
      <c r="A12" t="s">
        <v>149</v>
      </c>
      <c r="B12">
        <v>639.70000000000005</v>
      </c>
      <c r="C12">
        <v>629.1</v>
      </c>
      <c r="D12">
        <v>0</v>
      </c>
      <c r="E12">
        <v>236.9</v>
      </c>
      <c r="F12">
        <v>259.10000000000002</v>
      </c>
      <c r="G12">
        <v>0</v>
      </c>
      <c r="H12">
        <v>14721.5</v>
      </c>
    </row>
    <row r="16" spans="1:9" ht="16" customHeight="1" x14ac:dyDescent="0.35">
      <c r="A16" t="s">
        <v>139</v>
      </c>
      <c r="B16" t="s">
        <v>150</v>
      </c>
      <c r="C16" t="s">
        <v>151</v>
      </c>
      <c r="D16" t="s">
        <v>152</v>
      </c>
      <c r="E16" t="s">
        <v>153</v>
      </c>
      <c r="F16" t="s">
        <v>154</v>
      </c>
      <c r="G16" t="s">
        <v>155</v>
      </c>
      <c r="H16" t="s">
        <v>156</v>
      </c>
      <c r="I16" t="s">
        <v>157</v>
      </c>
    </row>
    <row r="17" spans="1:9" x14ac:dyDescent="0.35">
      <c r="A17">
        <v>2019</v>
      </c>
      <c r="B17" s="2">
        <v>3.6999999999999998E-2</v>
      </c>
      <c r="C17" s="2">
        <v>3.4000000000000002E-2</v>
      </c>
      <c r="D17" s="2">
        <v>0</v>
      </c>
      <c r="E17" s="2">
        <v>8.9999999999999993E-3</v>
      </c>
      <c r="F17" s="2">
        <v>7.9000000000000001E-2</v>
      </c>
      <c r="G17" s="2">
        <v>1.2E-2</v>
      </c>
      <c r="H17" s="2">
        <v>0</v>
      </c>
      <c r="I17" s="2">
        <v>9.0999999999999998E-2</v>
      </c>
    </row>
    <row r="18" spans="1:9" x14ac:dyDescent="0.35">
      <c r="A18" t="s">
        <v>147</v>
      </c>
      <c r="B18" s="2">
        <v>0.02</v>
      </c>
      <c r="C18" s="2">
        <v>1.6E-2</v>
      </c>
      <c r="D18" s="2">
        <v>0</v>
      </c>
      <c r="E18" s="2">
        <v>0</v>
      </c>
      <c r="F18" s="2">
        <v>3.5999999999999997E-2</v>
      </c>
      <c r="G18" s="2">
        <v>1.0999999999999999E-2</v>
      </c>
      <c r="H18" s="2">
        <v>0</v>
      </c>
      <c r="I18" s="2">
        <v>4.7E-2</v>
      </c>
    </row>
    <row r="19" spans="1:9" ht="15" thickBot="1" x14ac:dyDescent="0.4">
      <c r="A19" s="46" t="s">
        <v>148</v>
      </c>
      <c r="B19" s="47">
        <v>6.7000000000000004E-2</v>
      </c>
      <c r="C19" s="47">
        <v>6.6000000000000003E-2</v>
      </c>
      <c r="D19" s="47">
        <v>0</v>
      </c>
      <c r="E19" s="47">
        <v>2.4E-2</v>
      </c>
      <c r="F19" s="47">
        <v>0.157</v>
      </c>
      <c r="G19" s="47">
        <v>1.4999999999999999E-2</v>
      </c>
      <c r="H19" s="47">
        <v>0</v>
      </c>
      <c r="I19" s="47">
        <v>0.17100000000000001</v>
      </c>
    </row>
    <row r="20" spans="1:9" x14ac:dyDescent="0.35">
      <c r="A20">
        <v>2018</v>
      </c>
      <c r="B20" s="2">
        <v>6.9000000000000006E-2</v>
      </c>
      <c r="C20" s="2">
        <v>6.9000000000000006E-2</v>
      </c>
      <c r="D20" s="2">
        <v>0</v>
      </c>
      <c r="E20" s="2">
        <v>3.5999999999999997E-2</v>
      </c>
      <c r="F20" s="2">
        <v>0.17399999999999999</v>
      </c>
      <c r="G20" s="2">
        <v>3.1E-2</v>
      </c>
      <c r="H20" s="2">
        <v>0</v>
      </c>
      <c r="I20" s="2">
        <v>0.20499999999999999</v>
      </c>
    </row>
    <row r="21" spans="1:9" x14ac:dyDescent="0.35">
      <c r="A21" t="s">
        <v>147</v>
      </c>
      <c r="B21" s="2">
        <v>0.06</v>
      </c>
      <c r="C21" s="2">
        <v>0.06</v>
      </c>
      <c r="D21" s="2">
        <v>0</v>
      </c>
      <c r="E21" s="2">
        <v>1.4E-2</v>
      </c>
      <c r="F21" s="2">
        <v>0.13400000000000001</v>
      </c>
      <c r="G21" s="2">
        <v>0.02</v>
      </c>
      <c r="H21" s="2">
        <v>0</v>
      </c>
      <c r="I21" s="2">
        <v>0.154</v>
      </c>
    </row>
    <row r="22" spans="1:9" ht="15" thickBot="1" x14ac:dyDescent="0.4">
      <c r="A22" s="46" t="s">
        <v>148</v>
      </c>
      <c r="B22" s="47">
        <v>8.4000000000000005E-2</v>
      </c>
      <c r="C22" s="47">
        <v>8.4000000000000005E-2</v>
      </c>
      <c r="D22" s="47">
        <v>0</v>
      </c>
      <c r="E22" s="47">
        <v>7.4999999999999997E-2</v>
      </c>
      <c r="F22" s="47">
        <v>0.24399999999999999</v>
      </c>
      <c r="G22" s="47">
        <v>5.0999999999999997E-2</v>
      </c>
      <c r="H22" s="47">
        <v>0</v>
      </c>
      <c r="I22" s="47">
        <v>0.29499999999999998</v>
      </c>
    </row>
    <row r="23" spans="1:9" x14ac:dyDescent="0.35">
      <c r="A23" s="48">
        <v>2017</v>
      </c>
      <c r="B23" s="49">
        <v>2.4E-2</v>
      </c>
      <c r="C23" s="49">
        <v>2.5000000000000001E-2</v>
      </c>
      <c r="D23" s="49">
        <v>0</v>
      </c>
      <c r="E23" s="49">
        <v>3.0000000000000001E-3</v>
      </c>
      <c r="F23" s="49">
        <v>5.0999999999999997E-2</v>
      </c>
      <c r="G23" s="49">
        <v>8.9999999999999993E-3</v>
      </c>
      <c r="H23" s="49">
        <v>0</v>
      </c>
      <c r="I23" s="49">
        <v>0.06</v>
      </c>
    </row>
    <row r="24" spans="1:9" x14ac:dyDescent="0.35">
      <c r="A24" t="s">
        <v>147</v>
      </c>
      <c r="B24" s="2">
        <v>1.7999999999999999E-2</v>
      </c>
      <c r="C24" s="2">
        <v>1.7999999999999999E-2</v>
      </c>
      <c r="D24" s="2">
        <v>0</v>
      </c>
      <c r="E24" s="2">
        <v>0</v>
      </c>
      <c r="F24" s="2">
        <v>3.5999999999999997E-2</v>
      </c>
      <c r="G24" s="2">
        <v>0</v>
      </c>
      <c r="H24" s="2">
        <v>0</v>
      </c>
      <c r="I24" s="2">
        <v>3.5999999999999997E-2</v>
      </c>
    </row>
    <row r="25" spans="1:9" ht="15" thickBot="1" x14ac:dyDescent="0.4">
      <c r="A25" s="46" t="s">
        <v>148</v>
      </c>
      <c r="B25" s="47">
        <v>3.5000000000000003E-2</v>
      </c>
      <c r="C25" s="47">
        <v>3.7999999999999999E-2</v>
      </c>
      <c r="D25" s="47">
        <v>0</v>
      </c>
      <c r="E25" s="47">
        <v>8.9999999999999993E-3</v>
      </c>
      <c r="F25" s="47">
        <v>8.1000000000000003E-2</v>
      </c>
      <c r="G25" s="47">
        <v>2.5999999999999999E-2</v>
      </c>
      <c r="H25" s="47">
        <v>0</v>
      </c>
      <c r="I25" s="47">
        <v>0.108</v>
      </c>
    </row>
    <row r="26" spans="1:9" x14ac:dyDescent="0.35">
      <c r="A26" t="s">
        <v>149</v>
      </c>
      <c r="B26" s="2">
        <v>4.2999999999999997E-2</v>
      </c>
      <c r="C26" s="2">
        <v>4.2999999999999997E-2</v>
      </c>
      <c r="D26" s="2">
        <v>0</v>
      </c>
      <c r="E26" s="2">
        <v>1.6E-2</v>
      </c>
      <c r="F26" s="2">
        <v>0.10199999999999999</v>
      </c>
      <c r="G26" s="2">
        <v>1.7999999999999999E-2</v>
      </c>
      <c r="H26" s="2">
        <v>0</v>
      </c>
      <c r="I26" s="2">
        <v>0.12</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A112DF28468AE4E8BA7424844DE731D" ma:contentTypeVersion="8" ma:contentTypeDescription="Create a new document." ma:contentTypeScope="" ma:versionID="a80171edd34d6b8eefb8bf7d0651ded7">
  <xsd:schema xmlns:xsd="http://www.w3.org/2001/XMLSchema" xmlns:xs="http://www.w3.org/2001/XMLSchema" xmlns:p="http://schemas.microsoft.com/office/2006/metadata/properties" xmlns:ns2="4bb17c92-2d7d-41a5-afec-11ca7b4963fa" xmlns:ns3="2c71dd4c-74a8-42a8-8904-1b12d11382d6" targetNamespace="http://schemas.microsoft.com/office/2006/metadata/properties" ma:root="true" ma:fieldsID="8ca0c9fec9c3ed2d65427b03148ee896" ns2:_="" ns3:_="">
    <xsd:import namespace="4bb17c92-2d7d-41a5-afec-11ca7b4963fa"/>
    <xsd:import namespace="2c71dd4c-74a8-42a8-8904-1b12d11382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b17c92-2d7d-41a5-afec-11ca7b4963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c71dd4c-74a8-42a8-8904-1b12d11382d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5565A2-D7B4-4F7B-8336-C66265BD6AD6}">
  <ds:schemaRefs>
    <ds:schemaRef ds:uri="http://schemas.microsoft.com/sharepoint/v3/contenttype/forms"/>
  </ds:schemaRefs>
</ds:datastoreItem>
</file>

<file path=customXml/itemProps2.xml><?xml version="1.0" encoding="utf-8"?>
<ds:datastoreItem xmlns:ds="http://schemas.openxmlformats.org/officeDocument/2006/customXml" ds:itemID="{C0E57CE6-113D-444E-A076-686CB63ADE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b17c92-2d7d-41a5-afec-11ca7b4963fa"/>
    <ds:schemaRef ds:uri="2c71dd4c-74a8-42a8-8904-1b12d11382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90CCD2-1F19-4861-817E-DC97FE0F8951}">
  <ds:schemaRefs>
    <ds:schemaRef ds:uri="http://purl.org/dc/term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www.w3.org/XML/1998/namespace"/>
    <ds:schemaRef ds:uri="4bb17c92-2d7d-41a5-afec-11ca7b4963fa"/>
    <ds:schemaRef ds:uri="http://schemas.microsoft.com/office/infopath/2007/PartnerControls"/>
    <ds:schemaRef ds:uri="2c71dd4c-74a8-42a8-8904-1b12d11382d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Performance Summary</vt:lpstr>
      <vt:lpstr>Definitions &amp; Footnotes</vt:lpstr>
      <vt:lpstr>2019 Spills Data</vt:lpstr>
      <vt:lpstr>Integrity Data</vt:lpstr>
      <vt:lpstr>'Performance Summary'!Print_Area</vt:lpstr>
    </vt:vector>
  </TitlesOfParts>
  <Manager/>
  <Company>Keyera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 Watson (Contractor)</dc:creator>
  <cp:keywords/>
  <dc:description/>
  <cp:lastModifiedBy>Alana Julius</cp:lastModifiedBy>
  <cp:revision/>
  <cp:lastPrinted>2022-09-07T00:34:32Z</cp:lastPrinted>
  <dcterms:created xsi:type="dcterms:W3CDTF">2019-06-03T14:48:06Z</dcterms:created>
  <dcterms:modified xsi:type="dcterms:W3CDTF">2022-09-07T01:51:55Z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0x0101004A112DF28468AE4E8BA7424844DE731D</vt:lpwstr>
  </property>
</Properties>
</file>